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921 - ZŠ Truhlářská 19,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'0921 - ZŠ Truhlářská 19, ...'!$C$92:$K$371</definedName>
    <definedName name="_xlnm.Print_Area" localSheetId="1">'0921 - ZŠ Truhlářská 19, ...'!$C$4:$J$37,'0921 - ZŠ Truhlářská 19, ...'!$C$43:$J$76,'0921 - ZŠ Truhlářská 19, ...'!$C$82:$K$371</definedName>
    <definedName name="_xlnm.Print_Titles" localSheetId="1">'0921 - ZŠ Truhlářská 19, ...'!$92:$92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370"/>
  <c r="BH370"/>
  <c r="BG370"/>
  <c r="BF370"/>
  <c r="T370"/>
  <c r="T369"/>
  <c r="R370"/>
  <c r="R369"/>
  <c r="P370"/>
  <c r="P369"/>
  <c r="BI367"/>
  <c r="BH367"/>
  <c r="BG367"/>
  <c r="BF367"/>
  <c r="T367"/>
  <c r="T366"/>
  <c r="T365"/>
  <c r="R367"/>
  <c r="R366"/>
  <c r="R365"/>
  <c r="P367"/>
  <c r="P366"/>
  <c r="P365"/>
  <c r="BI364"/>
  <c r="BH364"/>
  <c r="BG364"/>
  <c r="BF364"/>
  <c r="T364"/>
  <c r="R364"/>
  <c r="P364"/>
  <c r="BI363"/>
  <c r="BH363"/>
  <c r="BG363"/>
  <c r="BF363"/>
  <c r="T363"/>
  <c r="R363"/>
  <c r="P363"/>
  <c r="BI359"/>
  <c r="BH359"/>
  <c r="BG359"/>
  <c r="BF359"/>
  <c r="T359"/>
  <c r="R359"/>
  <c r="P359"/>
  <c r="BI356"/>
  <c r="BH356"/>
  <c r="BG356"/>
  <c r="BF356"/>
  <c r="T356"/>
  <c r="R356"/>
  <c r="P356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3"/>
  <c r="BH313"/>
  <c r="BG313"/>
  <c r="BF313"/>
  <c r="T313"/>
  <c r="T312"/>
  <c r="R313"/>
  <c r="R312"/>
  <c r="P313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J90"/>
  <c r="J89"/>
  <c r="F89"/>
  <c r="F87"/>
  <c r="E85"/>
  <c r="J51"/>
  <c r="J50"/>
  <c r="F50"/>
  <c r="F48"/>
  <c r="E46"/>
  <c r="J16"/>
  <c r="E16"/>
  <c r="F90"/>
  <c r="J15"/>
  <c r="J10"/>
  <c r="J87"/>
  <c i="1" r="L50"/>
  <c r="AM50"/>
  <c r="AM49"/>
  <c r="L49"/>
  <c r="AM47"/>
  <c r="L47"/>
  <c r="L45"/>
  <c r="L44"/>
  <c i="2" r="J367"/>
  <c r="J348"/>
  <c r="J342"/>
  <c r="J328"/>
  <c r="J313"/>
  <c r="J303"/>
  <c r="J294"/>
  <c r="BK284"/>
  <c r="BK270"/>
  <c r="BK267"/>
  <c r="BK254"/>
  <c r="BK249"/>
  <c r="BK233"/>
  <c r="J227"/>
  <c r="BK219"/>
  <c r="BK213"/>
  <c r="J207"/>
  <c r="BK193"/>
  <c r="J177"/>
  <c r="J158"/>
  <c r="BK149"/>
  <c r="BK138"/>
  <c r="J130"/>
  <c r="J112"/>
  <c r="J100"/>
  <c r="BK370"/>
  <c r="BK359"/>
  <c r="BK343"/>
  <c r="BK334"/>
  <c r="BK320"/>
  <c r="BK306"/>
  <c r="J297"/>
  <c r="J287"/>
  <c r="J276"/>
  <c r="J267"/>
  <c r="J249"/>
  <c r="J246"/>
  <c r="J233"/>
  <c r="J226"/>
  <c r="J219"/>
  <c r="BK210"/>
  <c r="J198"/>
  <c r="J193"/>
  <c r="BK177"/>
  <c r="BK158"/>
  <c r="J149"/>
  <c r="J138"/>
  <c r="J122"/>
  <c r="BK112"/>
  <c r="BK100"/>
  <c r="J370"/>
  <c r="J359"/>
  <c r="BK345"/>
  <c r="BK331"/>
  <c r="BK317"/>
  <c r="J309"/>
  <c r="BK297"/>
  <c r="BK287"/>
  <c r="BK276"/>
  <c r="BK263"/>
  <c r="J240"/>
  <c r="BK235"/>
  <c r="BK226"/>
  <c r="J220"/>
  <c r="BK214"/>
  <c r="J206"/>
  <c r="J195"/>
  <c r="J182"/>
  <c r="BK166"/>
  <c r="BK151"/>
  <c r="J141"/>
  <c r="BK132"/>
  <c r="J125"/>
  <c r="BK103"/>
  <c i="1" r="AS54"/>
  <c i="2" r="J363"/>
  <c r="BK356"/>
  <c r="J345"/>
  <c r="J337"/>
  <c r="BK323"/>
  <c r="BK303"/>
  <c r="BK294"/>
  <c r="BK289"/>
  <c r="BK278"/>
  <c r="BK268"/>
  <c r="BK257"/>
  <c r="BK246"/>
  <c r="J235"/>
  <c r="BK227"/>
  <c r="BK220"/>
  <c r="J214"/>
  <c r="BK207"/>
  <c r="BK195"/>
  <c r="BK188"/>
  <c r="J166"/>
  <c r="J151"/>
  <c r="BK141"/>
  <c r="BK130"/>
  <c r="J114"/>
  <c r="J103"/>
  <c r="BK364"/>
  <c r="J356"/>
  <c r="J343"/>
  <c r="J334"/>
  <c r="J320"/>
  <c r="J306"/>
  <c r="J299"/>
  <c r="J289"/>
  <c r="J278"/>
  <c r="J268"/>
  <c r="BK260"/>
  <c r="J237"/>
  <c r="J230"/>
  <c r="BK222"/>
  <c r="J216"/>
  <c r="BK211"/>
  <c r="BK204"/>
  <c r="BK185"/>
  <c r="J169"/>
  <c r="J153"/>
  <c r="BK144"/>
  <c r="BK135"/>
  <c r="BK122"/>
  <c r="J106"/>
  <c r="J96"/>
  <c r="J364"/>
  <c r="BK348"/>
  <c r="BK339"/>
  <c r="J331"/>
  <c r="BK313"/>
  <c r="J301"/>
  <c r="BK292"/>
  <c r="BK279"/>
  <c r="BK269"/>
  <c r="J260"/>
  <c r="J254"/>
  <c r="BK237"/>
  <c r="J229"/>
  <c r="J222"/>
  <c r="BK216"/>
  <c r="J213"/>
  <c r="BK206"/>
  <c r="J185"/>
  <c r="BK169"/>
  <c r="BK153"/>
  <c r="J144"/>
  <c r="J132"/>
  <c r="BK127"/>
  <c r="BK106"/>
  <c r="BK96"/>
  <c r="BK363"/>
  <c r="J351"/>
  <c r="J339"/>
  <c r="BK337"/>
  <c r="J323"/>
  <c r="BK301"/>
  <c r="J292"/>
  <c r="J279"/>
  <c r="J269"/>
  <c r="J257"/>
  <c r="BK252"/>
  <c r="BK229"/>
  <c r="J223"/>
  <c r="BK217"/>
  <c r="J210"/>
  <c r="BK198"/>
  <c r="J188"/>
  <c r="J172"/>
  <c r="J155"/>
  <c r="BK147"/>
  <c r="J127"/>
  <c r="BK114"/>
  <c r="BK109"/>
  <c r="BK98"/>
  <c r="BK367"/>
  <c r="BK351"/>
  <c r="BK342"/>
  <c r="BK328"/>
  <c r="J317"/>
  <c r="BK309"/>
  <c r="BK299"/>
  <c r="J284"/>
  <c r="J270"/>
  <c r="J263"/>
  <c r="J252"/>
  <c r="BK240"/>
  <c r="BK230"/>
  <c r="BK223"/>
  <c r="J217"/>
  <c r="J211"/>
  <c r="J204"/>
  <c r="BK182"/>
  <c r="BK172"/>
  <c r="BK155"/>
  <c r="J147"/>
  <c r="J135"/>
  <c r="BK125"/>
  <c r="J109"/>
  <c r="J98"/>
  <c l="1" r="P95"/>
  <c r="T95"/>
  <c r="P168"/>
  <c r="T168"/>
  <c r="P203"/>
  <c r="T203"/>
  <c r="R228"/>
  <c r="T228"/>
  <c r="P234"/>
  <c r="T234"/>
  <c r="R259"/>
  <c r="T259"/>
  <c r="P266"/>
  <c r="T266"/>
  <c r="P296"/>
  <c r="T296"/>
  <c r="P316"/>
  <c r="T316"/>
  <c r="R333"/>
  <c r="BK341"/>
  <c r="J341"/>
  <c r="J69"/>
  <c r="R341"/>
  <c r="BK347"/>
  <c r="J347"/>
  <c r="J70"/>
  <c r="T347"/>
  <c r="P362"/>
  <c r="P361"/>
  <c r="T362"/>
  <c r="T361"/>
  <c r="BK95"/>
  <c r="J95"/>
  <c r="J57"/>
  <c r="R95"/>
  <c r="BK168"/>
  <c r="J168"/>
  <c r="J58"/>
  <c r="R168"/>
  <c r="BK203"/>
  <c r="J203"/>
  <c r="J59"/>
  <c r="R203"/>
  <c r="BK228"/>
  <c r="J228"/>
  <c r="J60"/>
  <c r="P228"/>
  <c r="BK234"/>
  <c r="J234"/>
  <c r="J61"/>
  <c r="R234"/>
  <c r="BK259"/>
  <c r="J259"/>
  <c r="J62"/>
  <c r="P259"/>
  <c r="BK266"/>
  <c r="J266"/>
  <c r="J63"/>
  <c r="R266"/>
  <c r="BK296"/>
  <c r="J296"/>
  <c r="J64"/>
  <c r="R296"/>
  <c r="BK316"/>
  <c r="J316"/>
  <c r="J67"/>
  <c r="R316"/>
  <c r="BK333"/>
  <c r="J333"/>
  <c r="J68"/>
  <c r="P333"/>
  <c r="T333"/>
  <c r="P341"/>
  <c r="T341"/>
  <c r="P347"/>
  <c r="R347"/>
  <c r="BK362"/>
  <c r="J362"/>
  <c r="J72"/>
  <c r="R362"/>
  <c r="R361"/>
  <c r="BK312"/>
  <c r="J312"/>
  <c r="J65"/>
  <c r="BK366"/>
  <c r="BK369"/>
  <c r="J369"/>
  <c r="J75"/>
  <c r="BE98"/>
  <c r="BE103"/>
  <c r="BE106"/>
  <c r="BE109"/>
  <c r="BE114"/>
  <c r="BE127"/>
  <c r="BE132"/>
  <c r="BE135"/>
  <c r="BE141"/>
  <c r="BE144"/>
  <c r="BE151"/>
  <c r="BE153"/>
  <c r="BE158"/>
  <c r="BE172"/>
  <c r="BE177"/>
  <c r="BE185"/>
  <c r="BE188"/>
  <c r="BE193"/>
  <c r="BE195"/>
  <c r="BE198"/>
  <c r="BE204"/>
  <c r="BE207"/>
  <c r="BE210"/>
  <c r="BE214"/>
  <c r="BE217"/>
  <c r="BE219"/>
  <c r="BE220"/>
  <c r="BE222"/>
  <c r="BE226"/>
  <c r="BE229"/>
  <c r="BE233"/>
  <c r="BE240"/>
  <c r="BE252"/>
  <c r="BE254"/>
  <c r="BE260"/>
  <c r="BE267"/>
  <c r="BE270"/>
  <c r="BE276"/>
  <c r="BE279"/>
  <c r="BE287"/>
  <c r="BE289"/>
  <c r="BE292"/>
  <c r="BE297"/>
  <c r="BE301"/>
  <c r="BE303"/>
  <c r="BE317"/>
  <c r="BE320"/>
  <c r="BE323"/>
  <c r="BE331"/>
  <c r="BE337"/>
  <c r="BE342"/>
  <c r="BE348"/>
  <c r="BE356"/>
  <c r="BE359"/>
  <c r="BE363"/>
  <c r="BE367"/>
  <c r="BE370"/>
  <c r="J48"/>
  <c r="F51"/>
  <c r="BE96"/>
  <c r="BE100"/>
  <c r="BE112"/>
  <c r="BE122"/>
  <c r="BE125"/>
  <c r="BE130"/>
  <c r="BE138"/>
  <c r="BE147"/>
  <c r="BE149"/>
  <c r="BE155"/>
  <c r="BE166"/>
  <c r="BE169"/>
  <c r="BE182"/>
  <c r="BE206"/>
  <c r="BE211"/>
  <c r="BE213"/>
  <c r="BE216"/>
  <c r="BE223"/>
  <c r="BE227"/>
  <c r="BE230"/>
  <c r="BE235"/>
  <c r="BE237"/>
  <c r="BE246"/>
  <c r="BE249"/>
  <c r="BE257"/>
  <c r="BE263"/>
  <c r="BE268"/>
  <c r="BE269"/>
  <c r="BE278"/>
  <c r="BE284"/>
  <c r="BE294"/>
  <c r="BE299"/>
  <c r="BE306"/>
  <c r="BE309"/>
  <c r="BE313"/>
  <c r="BE328"/>
  <c r="BE334"/>
  <c r="BE339"/>
  <c r="BE343"/>
  <c r="BE345"/>
  <c r="BE351"/>
  <c r="BE364"/>
  <c r="J32"/>
  <c i="1" r="AW55"/>
  <c i="2" r="F32"/>
  <c i="1" r="BA55"/>
  <c r="BA54"/>
  <c r="W30"/>
  <c i="2" r="F33"/>
  <c i="1" r="BB55"/>
  <c r="BB54"/>
  <c r="W31"/>
  <c i="2" r="F35"/>
  <c i="1" r="BD55"/>
  <c r="BD54"/>
  <c r="W33"/>
  <c i="2" r="F34"/>
  <c i="1" r="BC55"/>
  <c r="BC54"/>
  <c r="W32"/>
  <c i="2" l="1" r="R315"/>
  <c r="P315"/>
  <c r="T94"/>
  <c r="BK365"/>
  <c r="J365"/>
  <c r="J73"/>
  <c r="R94"/>
  <c r="R93"/>
  <c r="T315"/>
  <c r="P94"/>
  <c r="P93"/>
  <c i="1" r="AU55"/>
  <c i="2" r="BK94"/>
  <c r="BK315"/>
  <c r="J315"/>
  <c r="J66"/>
  <c r="BK361"/>
  <c r="J361"/>
  <c r="J71"/>
  <c r="J366"/>
  <c r="J74"/>
  <c i="1" r="AU54"/>
  <c r="AW54"/>
  <c r="AK30"/>
  <c r="AY54"/>
  <c i="2" r="J31"/>
  <c i="1" r="AV55"/>
  <c r="AT55"/>
  <c r="AX54"/>
  <c i="2" r="F31"/>
  <c i="1" r="AZ55"/>
  <c r="AZ54"/>
  <c r="W29"/>
  <c i="2" l="1" r="BK93"/>
  <c r="J93"/>
  <c r="T93"/>
  <c r="J94"/>
  <c r="J56"/>
  <c r="J28"/>
  <c i="1" r="AG55"/>
  <c r="AG54"/>
  <c r="AK26"/>
  <c r="AV54"/>
  <c r="AK29"/>
  <c r="AK35"/>
  <c i="2" l="1" r="J37"/>
  <c r="J55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<sst xmlns="http://schemas.openxmlformats.org/spreadsheetml/2006/main">
  <si>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</si>
  <si>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</si>
  <si>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</si>
  <si>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</si>
  <si>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</si>
  <si>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{5b614d68-7ea5-4cec-a366-8e73987ce7c5}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</si>
  <si>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</si>
  <si>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</si>
  <si>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</si>
  <si>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</si>
  <si>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</si>
  <si>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</si>
  <si>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</si>
  <si>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</si>
  <si>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0921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</si>
  <si>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</si>
  <si>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</si>
  <si>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Truhlářská 19, K.Vary -Venkovní úpravy</t>
  </si>
  <si>
    <t>KSO:</t>
  </si>
  <si>
    <t/>
  </si>
  <si>
    <t>CC-CZ:</t>
  </si>
  <si>
    <t>Místo:</t>
  </si>
  <si>
    <t xml:space="preserve"> </t>
  </si>
  <si>
    <t>Datum:</t>
  </si>
  <si>
    <t>24. 9. 2021</t>
  </si>
  <si>
    <t>Zadavatel:</t>
  </si>
  <si>
    <t>IČ:</t>
  </si>
  <si>
    <t>Statutární město K.Vary</t>
  </si>
  <si>
    <t>DIČ:</t>
  </si>
  <si>
    <t>Uchazeč:</t>
  </si>
  <si>
    <t>Vyplň údaj</t>
  </si>
  <si>
    <t>Projektant:</t>
  </si>
  <si>
    <t>Dindáková Anna, Staré Sedlo</t>
  </si>
  <si>
    <t>True</t>
  </si>
  <si>
    <t>Zpracovatel:</t>
  </si>
  <si>
    <t>Šimková Dita, K.Vary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</si>
  <si>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</si>
  <si>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</si>
  <si>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</si>
  <si>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</si>
  <si>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</si>
  <si>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</si>
  <si>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</si>
  <si>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</si>
  <si>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</si>
  <si>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</si>
  <si>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</si>
  <si>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</si>
  <si>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</si>
  <si>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</si>
  <si>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</si>
  <si>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</si>
  <si>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</si>
  <si>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</si>
  <si>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</si>
  <si>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</si>
  <si>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</si>
  <si>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</si>
  <si>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</si>
  <si>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</si>
  <si>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</si>
  <si>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</si>
  <si>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</si>
  <si>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</si>
  <si>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</si>
  <si>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</si>
  <si>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</si>
  <si>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</si>
  <si>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</si>
  <si>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</si>
  <si>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</si>
  <si>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</si>
  <si>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</si>
  <si>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</si>
  <si>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</si>
  <si>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</si>
  <si>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</si>
  <si>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</si>
  <si>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</si>
  <si>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</si>
  <si>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</si>
  <si>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</si>
  <si>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</si>
  <si>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</si>
  <si>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</si>
  <si>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</si>
  <si>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</si>
  <si>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</si>
  <si>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</si>
  <si>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</si>
  <si>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</si>
  <si>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</si>
  <si>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</si>
  <si>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</si>
  <si>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</si>
  <si>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</si>
  <si>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</si>
  <si>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</si>
  <si>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767 - Konstrukce zámečnické</t>
  </si>
  <si>
    <t xml:space="preserve">    772 - Podlahy z kamene</t>
  </si>
  <si>
    <t>M - Práce a dodávky M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</si>
  <si>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</si>
  <si>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</si>
  <si>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</si>
  <si>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</si>
  <si>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</si>
  <si>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</si>
  <si>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</si>
  <si>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</si>
  <si>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</si>
  <si>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</si>
  <si>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</si>
  <si>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</si>
  <si>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</si>
  <si>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</si>
  <si>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</si>
  <si>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</si>
  <si>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</si>
  <si>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</si>
  <si>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</si>
  <si>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</si>
  <si>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</si>
  <si>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</si>
  <si>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</si>
  <si>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</si>
  <si>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</si>
  <si>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2022 01</t>
  </si>
  <si>
    <t>4</t>
  </si>
  <si>
    <t>-1967718622</t>
  </si>
  <si>
    <t>Online PSC</t>
  </si>
  <si>
    <t>https://podminky.urs.cz/item/CS_URS_2022_01/111251101</t>
  </si>
  <si>
    <t>112251101</t>
  </si>
  <si>
    <t>Odstranění pařezů strojně s jejich vykopáním, vytrháním nebo odstřelením průměru přes 100 do 300 mm</t>
  </si>
  <si>
    <t>kus</t>
  </si>
  <si>
    <t>451913759</t>
  </si>
  <si>
    <t>https://podminky.urs.cz/item/CS_URS_2022_01/112251101</t>
  </si>
  <si>
    <t>3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</si>
  <si>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</si>
  <si>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</si>
  <si>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-1380430349</t>
  </si>
  <si>
    <t>https://podminky.urs.cz/item/CS_URS_2022_01/113107322</t>
  </si>
  <si>
    <t>VV</t>
  </si>
  <si>
    <t>11,41 "pod bet.plochou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</si>
  <si>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</si>
  <si>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</si>
  <si>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465349110</t>
  </si>
  <si>
    <t>https://podminky.urs.cz/item/CS_URS_2022_01/113107323</t>
  </si>
  <si>
    <t>21,82 "schodiště</t>
  </si>
  <si>
    <t>5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</si>
  <si>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</si>
  <si>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</si>
  <si>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-1939969915</t>
  </si>
  <si>
    <t>https://podminky.urs.cz/item/CS_URS_2022_01/113107331</t>
  </si>
  <si>
    <t>11,41 "bet.plocha</t>
  </si>
  <si>
    <t>6</t>
  </si>
  <si>
    <t>113107332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</si>
  <si>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</si>
  <si>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907800324</t>
  </si>
  <si>
    <t>https://podminky.urs.cz/item/CS_URS_2022_01/113107332</t>
  </si>
  <si>
    <t>7</t>
  </si>
  <si>
    <t>121151123</t>
  </si>
  <si>
    <t>Sejmutí ornice strojně při souvislé ploše přes 500 m2, tl. vrstvy do 200 mm</t>
  </si>
  <si>
    <t>999436022</t>
  </si>
  <si>
    <t>https://podminky.urs.cz/item/CS_URS_2022_01/121151123</t>
  </si>
  <si>
    <t>8</t>
  </si>
  <si>
    <t>122251103</t>
  </si>
  <si>
    <t>Odkopávky a prokopávky nezapažené strojně v hornině třídy těžitelnosti I skupiny 3 přes 50 do 100 m3</t>
  </si>
  <si>
    <t>m3</t>
  </si>
  <si>
    <t>806578042</t>
  </si>
  <si>
    <t>https://podminky.urs.cz/item/CS_URS_2022_01/122251103</t>
  </si>
  <si>
    <t>(21,97+6,73)*0,15 "zámková dlažba</t>
  </si>
  <si>
    <t>30*1*0,15 "rozběhová dráha</t>
  </si>
  <si>
    <t>5*2*0,25 "doskočiště</t>
  </si>
  <si>
    <t>1*1*1*2+3*2*0,6*0,6 "vsakovací jímky</t>
  </si>
  <si>
    <t>11*9*0,5 "letní pavilon</t>
  </si>
  <si>
    <t>Součet</t>
  </si>
  <si>
    <t>9</t>
  </si>
  <si>
    <t>131111333</t>
  </si>
  <si>
    <t>Vrtání jamek ručním motorovým vrtákem průměru přes 200 do 300 mm</t>
  </si>
  <si>
    <t>m</t>
  </si>
  <si>
    <t>-240436684</t>
  </si>
  <si>
    <t>https://podminky.urs.cz/item/CS_URS_2022_01/131111333</t>
  </si>
  <si>
    <t>0,8*50 "oplocení</t>
  </si>
  <si>
    <t>10</t>
  </si>
  <si>
    <t>162201421</t>
  </si>
  <si>
    <t>Vodorovné přemístění větví, kmenů nebo pařezů s naložením, složením a dopravou do 1000 m pařezů kmenů, průměru přes 100 do 300 mm</t>
  </si>
  <si>
    <t>-344789957</t>
  </si>
  <si>
    <t>https://podminky.urs.cz/item/CS_URS_2022_01/162201421</t>
  </si>
  <si>
    <t>11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</si>
  <si>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</si>
  <si>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</si>
  <si>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-1267914565</t>
  </si>
  <si>
    <t>https://podminky.urs.cz/item/CS_URS_2022_01/162251102</t>
  </si>
  <si>
    <t>61,4 "ornice ke zpětnému použití</t>
  </si>
  <si>
    <t>12</t>
  </si>
  <si>
    <t>162301501</t>
  </si>
  <si>
    <t>Vodorovné přemístění smýcených křovin do průměru kmene 100 mm na vzdálenost do 5 000 m</t>
  </si>
  <si>
    <t>555362274</t>
  </si>
  <si>
    <t>https://podminky.urs.cz/item/CS_URS_2022_01/162301501</t>
  </si>
  <si>
    <t>13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</si>
  <si>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</si>
  <si>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</si>
  <si>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1888730020</t>
  </si>
  <si>
    <t>https://podminky.urs.cz/item/CS_URS_2022_01/162301971</t>
  </si>
  <si>
    <t>1*4 "celkem 5km</t>
  </si>
  <si>
    <t>14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</si>
  <si>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</si>
  <si>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</si>
  <si>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-1151786927</t>
  </si>
  <si>
    <t>https://podminky.urs.cz/item/CS_URS_2022_01/162751117</t>
  </si>
  <si>
    <t>64,965+2,826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</si>
  <si>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</si>
  <si>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</si>
  <si>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1222144322</t>
  </si>
  <si>
    <t>https://podminky.urs.cz/item/CS_URS_2022_01/162751119</t>
  </si>
  <si>
    <t>67,791*15 "celkem 25km</t>
  </si>
  <si>
    <t>16</t>
  </si>
  <si>
    <t>167151101</t>
  </si>
  <si>
    <t>Nakládání, skládání a překládání neulehlého výkopku nebo sypaniny strojně nakládání, množství do 100 m3, z horniny třídy těžitelnosti I, skupiny 1 až 3</t>
  </si>
  <si>
    <t>-1904227726</t>
  </si>
  <si>
    <t>https://podminky.urs.cz/item/CS_URS_2022_01/167151101</t>
  </si>
  <si>
    <t>17</t>
  </si>
  <si>
    <t>171201231</t>
  </si>
  <si>
    <t>Poplatek za uložení stavebního odpadu na recyklační skládce (skládkovné) zeminy a kamení zatříděného do Katalogu odpadů pod kódem 17 05 04</t>
  </si>
  <si>
    <t>t</t>
  </si>
  <si>
    <t>-1854136955</t>
  </si>
  <si>
    <t>https://podminky.urs.cz/item/CS_URS_2022_01/171201231</t>
  </si>
  <si>
    <t>67,791*1,6</t>
  </si>
  <si>
    <t>18</t>
  </si>
  <si>
    <t>171251201</t>
  </si>
  <si>
    <t>Uložení sypaniny na skládky nebo meziskládky bez hutnění s upravením uložené sypaniny do předepsaného tvaru</t>
  </si>
  <si>
    <t>-1884489474</t>
  </si>
  <si>
    <t>https://podminky.urs.cz/item/CS_URS_2022_01/171251201</t>
  </si>
  <si>
    <t>19</t>
  </si>
  <si>
    <t>181351103</t>
  </si>
  <si>
    <t>Rozprostření a urovnání ornice v rovině nebo ve svahu sklonu do 1:5 strojně při souvislé ploše přes 100 do 500 m2, tl. vrstvy do 200 mm</t>
  </si>
  <si>
    <t>-748148063</t>
  </si>
  <si>
    <t>https://podminky.urs.cz/item/CS_URS_2022_01/181351103</t>
  </si>
  <si>
    <t>20</t>
  </si>
  <si>
    <t>181411131</t>
  </si>
  <si>
    <t>Založení trávníku na půdě předem připravené plochy do 1000 m2 výsevem včetně utažení parkového v rovině nebo na svahu do 1:5</t>
  </si>
  <si>
    <t>271900065</t>
  </si>
  <si>
    <t>https://podminky.urs.cz/item/CS_URS_2022_01/181411131</t>
  </si>
  <si>
    <t>M</t>
  </si>
  <si>
    <t>00572410</t>
  </si>
  <si>
    <t>osivo směs travní parková</t>
  </si>
  <si>
    <t>kg</t>
  </si>
  <si>
    <t>100031187</t>
  </si>
  <si>
    <t>446*0,02 'Přepočtené koeficientem množství</t>
  </si>
  <si>
    <t>22</t>
  </si>
  <si>
    <t>181951111</t>
  </si>
  <si>
    <t>Úprava pláně vyrovnáním výškových rozdílů strojně v hornině třídy těžitelnosti I, skupiny 1 až 3 bez zhutnění</t>
  </si>
  <si>
    <t>-1009701647</t>
  </si>
  <si>
    <t>https://podminky.urs.cz/item/CS_URS_2022_01/181951111</t>
  </si>
  <si>
    <t>446 "tráva</t>
  </si>
  <si>
    <t>23</t>
  </si>
  <si>
    <t>181951112</t>
  </si>
  <si>
    <t>Úprava pláně vyrovnáním výškových rozdílů strojně v hornině třídy těžitelnosti I, skupiny 1 až 3 se zhutněním</t>
  </si>
  <si>
    <t>-962820029</t>
  </si>
  <si>
    <t>https://podminky.urs.cz/item/CS_URS_2022_01/181951112</t>
  </si>
  <si>
    <t>21,97+6,73 "zámková dlažba</t>
  </si>
  <si>
    <t>12,11+33,6*0,35 "schodiště</t>
  </si>
  <si>
    <t>5*2 "doskočiště</t>
  </si>
  <si>
    <t>30*1 "rozběhová dráha</t>
  </si>
  <si>
    <t>11*9 "letní pavilon</t>
  </si>
  <si>
    <t>24</t>
  </si>
  <si>
    <t>18340311R</t>
  </si>
  <si>
    <t>Orání hl. do 300 mm v rovině nebo na svahu do 1:5</t>
  </si>
  <si>
    <t>1802074591</t>
  </si>
  <si>
    <t>614*0,7 "70% výměry</t>
  </si>
  <si>
    <t>Zakládání</t>
  </si>
  <si>
    <t>25</t>
  </si>
  <si>
    <t>212755214</t>
  </si>
  <si>
    <t>Trativody bez lože z drenážních trubek plastových flexibilních D 100 mm</t>
  </si>
  <si>
    <t>268987445</t>
  </si>
  <si>
    <t>https://podminky.urs.cz/item/CS_URS_2022_01/212755214</t>
  </si>
  <si>
    <t>5+5+3+3 "doskočiště</t>
  </si>
  <si>
    <t>26</t>
  </si>
  <si>
    <t>271532212</t>
  </si>
  <si>
    <t>Podsyp pod základové konstrukce se zhutněním a urovnáním povrchu z kameniva hrubého, frakce 16 - 32 mm</t>
  </si>
  <si>
    <t>1757653581</t>
  </si>
  <si>
    <t>https://podminky.urs.cz/item/CS_URS_2022_01/271532212</t>
  </si>
  <si>
    <t>1*1*0,5*2 "vsakovací jímka</t>
  </si>
  <si>
    <t>3*2*0,6*0,56</t>
  </si>
  <si>
    <t>27</t>
  </si>
  <si>
    <t>271572211</t>
  </si>
  <si>
    <t>Podsyp pod základové konstrukce se zhutněním a urovnáním povrchu ze štěrkopísku netříděného</t>
  </si>
  <si>
    <t>173557231</t>
  </si>
  <si>
    <t>https://podminky.urs.cz/item/CS_URS_2022_01/271572211</t>
  </si>
  <si>
    <t>12,11*0,25 "schodiště</t>
  </si>
  <si>
    <t>1*1*0,5*2 "vsakovací jímky</t>
  </si>
  <si>
    <t>28</t>
  </si>
  <si>
    <t>273321511</t>
  </si>
  <si>
    <t>Základy z betonu železového (bez výztuže) desky z betonu bez zvláštních nároků na prostředí tř. C 25/30</t>
  </si>
  <si>
    <t>663581502</t>
  </si>
  <si>
    <t>https://podminky.urs.cz/item/CS_URS_2022_01/273321511</t>
  </si>
  <si>
    <t>12,11*0,15+33,6*0,35*0,15 "schodiště</t>
  </si>
  <si>
    <t>29</t>
  </si>
  <si>
    <t>273321711</t>
  </si>
  <si>
    <t>Základy z betonu železového (bez výztuže) desky z betonu bez zvláštních nároků na prostředí tř. C 35/45</t>
  </si>
  <si>
    <t>1802684041</t>
  </si>
  <si>
    <t>https://podminky.urs.cz/item/CS_URS_2022_01/273321711</t>
  </si>
  <si>
    <t>99*0,25 "letní pavilon</t>
  </si>
  <si>
    <t>30</t>
  </si>
  <si>
    <t>273351121</t>
  </si>
  <si>
    <t>Bednění základů desek zřízení</t>
  </si>
  <si>
    <t>1981325149</t>
  </si>
  <si>
    <t>https://podminky.urs.cz/item/CS_URS_2022_01/273351121</t>
  </si>
  <si>
    <t>33,6*0,15 "schodiště</t>
  </si>
  <si>
    <t>(11+9)*2*0,25 "letní pavilon</t>
  </si>
  <si>
    <t>31</t>
  </si>
  <si>
    <t>273351122</t>
  </si>
  <si>
    <t>Bednění základů desek odstranění</t>
  </si>
  <si>
    <t>894582592</t>
  </si>
  <si>
    <t>https://podminky.urs.cz/item/CS_URS_2022_01/273351122</t>
  </si>
  <si>
    <t>32</t>
  </si>
  <si>
    <t>273361821</t>
  </si>
  <si>
    <t>Výztuž základů desek z betonářské oceli 10 505 (R) nebo BSt 500</t>
  </si>
  <si>
    <t>1898192659</t>
  </si>
  <si>
    <t>https://podminky.urs.cz/item/CS_URS_2022_01/273361821</t>
  </si>
  <si>
    <t>99*4*0,00055*1,08 "letní altán</t>
  </si>
  <si>
    <t>33</t>
  </si>
  <si>
    <t>273362021</t>
  </si>
  <si>
    <t>Výztuž základů desek ze svařovaných sítí z drátů typu KARI</t>
  </si>
  <si>
    <t>102731311</t>
  </si>
  <si>
    <t>https://podminky.urs.cz/item/CS_URS_2022_01/273362021</t>
  </si>
  <si>
    <t>(12,11+33,6*0,35)*0,006*1,08 "schodiště</t>
  </si>
  <si>
    <t>99*2*0,006*1,08 "letní pavilon</t>
  </si>
  <si>
    <t>Svislé a kompletní konstrukce</t>
  </si>
  <si>
    <t>34</t>
  </si>
  <si>
    <t>338121123</t>
  </si>
  <si>
    <t>Osazování sloupků a vzpěr plotových železobetonových se zabetonováním patky, o objemu do 0,15 m3</t>
  </si>
  <si>
    <t>2027965121</t>
  </si>
  <si>
    <t>https://podminky.urs.cz/item/CS_URS_2022_01/338121123</t>
  </si>
  <si>
    <t>35</t>
  </si>
  <si>
    <t>5923104R</t>
  </si>
  <si>
    <t>sloupek betonový plotový průběžný, rohový, krajní pro skládané plné ploty v.2750mm</t>
  </si>
  <si>
    <t>1771656961</t>
  </si>
  <si>
    <t>36</t>
  </si>
  <si>
    <t>338171123</t>
  </si>
  <si>
    <t>Montáž sloupků a vzpěr plotových ocelových trubkových nebo profilovaných výšky do 2,85 m se zabetonováním do 0,08 m3 do připravených jamek</t>
  </si>
  <si>
    <t>-1124238553</t>
  </si>
  <si>
    <t>https://podminky.urs.cz/item/CS_URS_2022_01/338171123</t>
  </si>
  <si>
    <t>35+4</t>
  </si>
  <si>
    <t>37</t>
  </si>
  <si>
    <t>5534226R</t>
  </si>
  <si>
    <t>sloupek plotový Pz+barva 2850/48x1,5mm vč.krytky</t>
  </si>
  <si>
    <t>332314490</t>
  </si>
  <si>
    <t>38</t>
  </si>
  <si>
    <t>348101220</t>
  </si>
  <si>
    <t>Osazení vrat nebo vrátek k oplocení na sloupky ocelové, plochy jednotlivě přes 2 do 4 m2</t>
  </si>
  <si>
    <t>878442654</t>
  </si>
  <si>
    <t>https://podminky.urs.cz/item/CS_URS_2022_01/348101220</t>
  </si>
  <si>
    <t>39</t>
  </si>
  <si>
    <t>55342335</t>
  </si>
  <si>
    <t xml:space="preserve">branka plotová jednokřídlá Pz+barva 1094x1970mm  vč. 2ks sloupků</t>
  </si>
  <si>
    <t>800198144</t>
  </si>
  <si>
    <t>40</t>
  </si>
  <si>
    <t>348101240</t>
  </si>
  <si>
    <t>Osazení vrat nebo vrátek k oplocení na sloupky ocelové, plochy jednotlivě přes 6 do 8 m2</t>
  </si>
  <si>
    <t>1824116766</t>
  </si>
  <si>
    <t>https://podminky.urs.cz/item/CS_URS_2022_01/348101240</t>
  </si>
  <si>
    <t>41</t>
  </si>
  <si>
    <t>55342363</t>
  </si>
  <si>
    <t>brána plotová dvoukřídlá Pz+barva 4090x1730mm vč. 2ks sloupků</t>
  </si>
  <si>
    <t>659392160</t>
  </si>
  <si>
    <t>42</t>
  </si>
  <si>
    <t>348121121</t>
  </si>
  <si>
    <t>Osazování desek plotových železobetonových prefabrikovaných do drážek předem osazených sloupků na cementovou maltu se zatřením ložných a styčných spár, při rozměru desek 500x40x1900 mm</t>
  </si>
  <si>
    <t>-154807826</t>
  </si>
  <si>
    <t>https://podminky.urs.cz/item/CS_URS_2022_01/348121121</t>
  </si>
  <si>
    <t>43</t>
  </si>
  <si>
    <t>5923311R</t>
  </si>
  <si>
    <t>deska plotová betonová 1900x40x500mm vzor štípaný kámen</t>
  </si>
  <si>
    <t>1834845524</t>
  </si>
  <si>
    <t>44</t>
  </si>
  <si>
    <t>348121221</t>
  </si>
  <si>
    <t>Osazení podhrabových desek na ocelové sloupky, délky desek přes 2 do 3 m</t>
  </si>
  <si>
    <t>1090211782</t>
  </si>
  <si>
    <t>https://podminky.urs.cz/item/CS_URS_2022_01/348121221</t>
  </si>
  <si>
    <t>45</t>
  </si>
  <si>
    <t>5923312R</t>
  </si>
  <si>
    <t>deska plotová podhrabová betonová 2460x50x300mm vč. 2ks držáků</t>
  </si>
  <si>
    <t>-1942907948</t>
  </si>
  <si>
    <t>46</t>
  </si>
  <si>
    <t>348171146</t>
  </si>
  <si>
    <t>Montáž oplocení z dílců kovových panelových svařovaných, na ocelové profilované sloupky, výšky přes 1,5 do 2,0 m</t>
  </si>
  <si>
    <t>512858382</t>
  </si>
  <si>
    <t>https://podminky.urs.cz/item/CS_URS_2022_01/348171146</t>
  </si>
  <si>
    <t>2,5*34</t>
  </si>
  <si>
    <t>47</t>
  </si>
  <si>
    <t>5534241R</t>
  </si>
  <si>
    <t>plotový panel svařovaný v 1,53m š do 2,5m průměru drátu 5mm oka 50x200mm PZ+barva vč.úchytek</t>
  </si>
  <si>
    <t>-49656384</t>
  </si>
  <si>
    <t>48</t>
  </si>
  <si>
    <t>5534242R</t>
  </si>
  <si>
    <t>plotový panel svařovaný v 1,63m š do 2,5m průměru drátu 5mm oka 50x200mm PZ+barva vč.úchytek</t>
  </si>
  <si>
    <t>-1549404785</t>
  </si>
  <si>
    <t>Vodorovné konstrukce</t>
  </si>
  <si>
    <t>49</t>
  </si>
  <si>
    <t>43050001R</t>
  </si>
  <si>
    <t>Oprava stáv.bet.schodíště 3500x3700mm a opěrných zídek do 1.pp školy -komplet dle PD a osobní prohlídky</t>
  </si>
  <si>
    <t>kpl</t>
  </si>
  <si>
    <t>258678839</t>
  </si>
  <si>
    <t>50</t>
  </si>
  <si>
    <t>434191423</t>
  </si>
  <si>
    <t>Osazování schodišťových stupňů kamenných s vyspárováním styčných spár, s provizorním dřevěným zábradlím a dočasným zakrytím stupnic prkny na desku, stupňů pemrlovaných nebo ostatních</t>
  </si>
  <si>
    <t>714048049</t>
  </si>
  <si>
    <t>https://podminky.urs.cz/item/CS_URS_2022_01/434191423</t>
  </si>
  <si>
    <t>4,7+4+3,4+5,15+4,7+4,2+2,35+2,5+2,6</t>
  </si>
  <si>
    <t>51</t>
  </si>
  <si>
    <t>5838802R</t>
  </si>
  <si>
    <t xml:space="preserve">stupeň schodišťový žulový 150x370x1000mm </t>
  </si>
  <si>
    <t>-832036953</t>
  </si>
  <si>
    <t>Komunikace pozemní</t>
  </si>
  <si>
    <t>52</t>
  </si>
  <si>
    <t>56425181R</t>
  </si>
  <si>
    <t>Podklad nebo podsyp z písku P na plochách s rozprostřením, vlhčením a zhutněním, po zhutnění tl. 150 mm</t>
  </si>
  <si>
    <t>-808716978</t>
  </si>
  <si>
    <t>10 "doskočiště</t>
  </si>
  <si>
    <t>53</t>
  </si>
  <si>
    <t>564730111</t>
  </si>
  <si>
    <t>Podklad nebo kryt z kameniva hrubého drceného vel. 16-32 mm s rozprostřením a zhutněním, po zhutnění tl. 100 mm</t>
  </si>
  <si>
    <t>710219379</t>
  </si>
  <si>
    <t>https://podminky.urs.cz/item/CS_URS_2022_01/564730111</t>
  </si>
  <si>
    <t>54</t>
  </si>
  <si>
    <t>564831111</t>
  </si>
  <si>
    <t>Podklad ze štěrkodrti ŠD s rozprostřením a zhutněním, po zhutnění tl. 100 mm</t>
  </si>
  <si>
    <t>989268623</t>
  </si>
  <si>
    <t>https://podminky.urs.cz/item/CS_URS_2022_01/564831111</t>
  </si>
  <si>
    <t>99 "letní pavilon</t>
  </si>
  <si>
    <t>55</t>
  </si>
  <si>
    <t>577143111</t>
  </si>
  <si>
    <t>Asfaltový beton vrstva obrusná ACO 8 (ABJ) s rozprostřením a se zhutněním z nemodifikovaného asfaltu v pruhu šířky do 3 m, po zhutnění tl. 50 mm</t>
  </si>
  <si>
    <t>-1530356494</t>
  </si>
  <si>
    <t>https://podminky.urs.cz/item/CS_URS_2022_01/577143111</t>
  </si>
  <si>
    <t>56</t>
  </si>
  <si>
    <t>579221211</t>
  </si>
  <si>
    <t>Venkovní lité pryžové povrchy na asfaltový podklad jednovrstvé tloušťky 13 mm s impregnací na podklad, prováděné ručně plochy do 300 m2 jedna barva červená, zelená</t>
  </si>
  <si>
    <t>-786772160</t>
  </si>
  <si>
    <t>https://podminky.urs.cz/item/CS_URS_2022_01/579221211</t>
  </si>
  <si>
    <t>30 "rozběhová dráha</t>
  </si>
  <si>
    <t>57</t>
  </si>
  <si>
    <t>59550001R</t>
  </si>
  <si>
    <t>Dod+mtz zpevněná plocha z plochých kamenných solitérů</t>
  </si>
  <si>
    <t>-473015560</t>
  </si>
  <si>
    <t>17*0,6</t>
  </si>
  <si>
    <t>58</t>
  </si>
  <si>
    <t>596211120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</si>
  <si>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</si>
  <si>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901451925</t>
  </si>
  <si>
    <t>https://podminky.urs.cz/item/CS_URS_2022_01/596211120</t>
  </si>
  <si>
    <t>21,97+6,73</t>
  </si>
  <si>
    <t>59</t>
  </si>
  <si>
    <t>59245015</t>
  </si>
  <si>
    <t>dlažba zámková tvaru I 200x165x60mm přírodní</t>
  </si>
  <si>
    <t>581588258</t>
  </si>
  <si>
    <t>28,7*1,03 'Přepočtené koeficientem množství</t>
  </si>
  <si>
    <t>Úpravy povrchů, podlahy a osazování výplní</t>
  </si>
  <si>
    <t>60</t>
  </si>
  <si>
    <t>631311116</t>
  </si>
  <si>
    <t>Mazanina z betonu prostého bez zvýšených nároků na prostředí tl. přes 50 do 80 mm tř. C 25/30</t>
  </si>
  <si>
    <t>-1487869736</t>
  </si>
  <si>
    <t>https://podminky.urs.cz/item/CS_URS_2022_01/631311116</t>
  </si>
  <si>
    <t>12,11*0,05 "schodiště</t>
  </si>
  <si>
    <t>61</t>
  </si>
  <si>
    <t>631311126</t>
  </si>
  <si>
    <t>Mazanina z betonu prostého bez zvýšených nároků na prostředí tl. přes 80 do 120 mm tř. C 25/30</t>
  </si>
  <si>
    <t>-812173880</t>
  </si>
  <si>
    <t>https://podminky.urs.cz/item/CS_URS_2022_01/631311126</t>
  </si>
  <si>
    <t>99*0,1 "letní pavilon</t>
  </si>
  <si>
    <t>Ostatní konstrukce a práce, bourání</t>
  </si>
  <si>
    <t>62</t>
  </si>
  <si>
    <t>90050001R</t>
  </si>
  <si>
    <t>Dod+mtz lavičky vč.založení</t>
  </si>
  <si>
    <t>-1235301483</t>
  </si>
  <si>
    <t>63</t>
  </si>
  <si>
    <t>90050002R</t>
  </si>
  <si>
    <t>Dod+mtz odpadkový koš vč.založení</t>
  </si>
  <si>
    <t>1571129659</t>
  </si>
  <si>
    <t>64</t>
  </si>
  <si>
    <t>90050003R</t>
  </si>
  <si>
    <t>Dod+mtz odrazové prkno dl.1m u rozběhové dráhy a doskočiště</t>
  </si>
  <si>
    <t>-748866749</t>
  </si>
  <si>
    <t>65</t>
  </si>
  <si>
    <t>916331112</t>
  </si>
  <si>
    <t>Osazení zahradního obrubníku betonového s ložem tl. od 50 do 100 mm z betonu prostého tř. C 12/15 s boční opěrou z betonu prostého tř. C 12/15</t>
  </si>
  <si>
    <t>-799257664</t>
  </si>
  <si>
    <t>https://podminky.urs.cz/item/CS_URS_2022_01/916331112</t>
  </si>
  <si>
    <t>36 "zámková dlažba</t>
  </si>
  <si>
    <t>30+30+2 "rozběhová dráha</t>
  </si>
  <si>
    <t>5+5+2+2 "doskočiště</t>
  </si>
  <si>
    <t>66</t>
  </si>
  <si>
    <t>59217001</t>
  </si>
  <si>
    <t>obrubník betonový zahradní 1000x50x250mm</t>
  </si>
  <si>
    <t>-789178536</t>
  </si>
  <si>
    <t>36+14</t>
  </si>
  <si>
    <t>67</t>
  </si>
  <si>
    <t>59217002</t>
  </si>
  <si>
    <t>obrubník betonový zahradní šedý 1000x50x200mm</t>
  </si>
  <si>
    <t>1668534753</t>
  </si>
  <si>
    <t>68</t>
  </si>
  <si>
    <t>919726122</t>
  </si>
  <si>
    <t>Geotextilie netkaná pro ochranu, separaci nebo filtraci měrná hmotnost přes 200 do 300 g/m2</t>
  </si>
  <si>
    <t>-814882586</t>
  </si>
  <si>
    <t>https://podminky.urs.cz/item/CS_URS_2022_01/919726122</t>
  </si>
  <si>
    <t xml:space="preserve">(11+9)*2*0,25 "letní altán </t>
  </si>
  <si>
    <t>69</t>
  </si>
  <si>
    <t>963022819</t>
  </si>
  <si>
    <t>Bourání kamenných schodišťových stupňů oblých, rovných nebo kosých zhotovených na místě</t>
  </si>
  <si>
    <t>562545326</t>
  </si>
  <si>
    <t>https://podminky.urs.cz/item/CS_URS_2022_01/963022819</t>
  </si>
  <si>
    <t>(4,65+4,55+2,3)*3</t>
  </si>
  <si>
    <t>70</t>
  </si>
  <si>
    <t>966071711</t>
  </si>
  <si>
    <t>Bourání plotových sloupků a vzpěr ocelových trubkových nebo profilovaných výšky do 2,50 m zabetonovaných</t>
  </si>
  <si>
    <t>-1291578637</t>
  </si>
  <si>
    <t>https://podminky.urs.cz/item/CS_URS_2022_01/966071711</t>
  </si>
  <si>
    <t>71</t>
  </si>
  <si>
    <t>966071822</t>
  </si>
  <si>
    <t>Rozebrání oplocení z pletiva drátěného se čtvercovými oky, výšky přes 1,6 do 2,0 m</t>
  </si>
  <si>
    <t>637593258</t>
  </si>
  <si>
    <t>https://podminky.urs.cz/item/CS_URS_2022_01/966071822</t>
  </si>
  <si>
    <t>1,45+10,7+1,6+71,4+19,55-4-1</t>
  </si>
  <si>
    <t>72</t>
  </si>
  <si>
    <t>966073810</t>
  </si>
  <si>
    <t>Rozebrání vrat a vrátek k oplocení plochy jednotlivě do 2 m2</t>
  </si>
  <si>
    <t>1292663214</t>
  </si>
  <si>
    <t>https://podminky.urs.cz/item/CS_URS_2022_01/966073810</t>
  </si>
  <si>
    <t>73</t>
  </si>
  <si>
    <t>966073812</t>
  </si>
  <si>
    <t>Rozebrání vrat a vrátek k oplocení plochy jednotlivě přes 6 do 10 m2</t>
  </si>
  <si>
    <t>-1472311630</t>
  </si>
  <si>
    <t>https://podminky.urs.cz/item/CS_URS_2022_01/966073812</t>
  </si>
  <si>
    <t>997</t>
  </si>
  <si>
    <t>Přesun sutě</t>
  </si>
  <si>
    <t>74</t>
  </si>
  <si>
    <t>997221561</t>
  </si>
  <si>
    <t>Vodorovná doprava suti bez naložení, ale se složením a s hrubým urovnáním z kusových materiálů, na vzdálenost do 1 km</t>
  </si>
  <si>
    <t>-657252200</t>
  </si>
  <si>
    <t>https://podminky.urs.cz/item/CS_URS_2022_01/997221561</t>
  </si>
  <si>
    <t>75</t>
  </si>
  <si>
    <t>997221569</t>
  </si>
  <si>
    <t>Vodorovná doprava suti bez naložení, ale se složením a s hrubým urovnáním Příplatek k ceně za každý další i započatý 1 km přes 1 km</t>
  </si>
  <si>
    <t>-1795484715</t>
  </si>
  <si>
    <t>https://podminky.urs.cz/item/CS_URS_2022_01/997221569</t>
  </si>
  <si>
    <t>76</t>
  </si>
  <si>
    <t>997221611</t>
  </si>
  <si>
    <t>Nakládání na dopravní prostředky pro vodorovnou dopravu suti</t>
  </si>
  <si>
    <t>1565602025</t>
  </si>
  <si>
    <t>https://podminky.urs.cz/item/CS_URS_2022_01/997221611</t>
  </si>
  <si>
    <t>77</t>
  </si>
  <si>
    <t>997013631</t>
  </si>
  <si>
    <t>Poplatek za uložení stavebního odpadu na skládce (skládkovné) směsného stavebního a demoličního zatříděného do Katalogu odpadů pod kódem 17 09 04</t>
  </si>
  <si>
    <t>-1439624851</t>
  </si>
  <si>
    <t>https://podminky.urs.cz/item/CS_URS_2022_01/997013631</t>
  </si>
  <si>
    <t>7,425+0,247+0,192+0,285</t>
  </si>
  <si>
    <t>78</t>
  </si>
  <si>
    <t>997221861</t>
  </si>
  <si>
    <t>Poplatek za uložení stavebního odpadu na recyklační skládce (skládkovné) z prostého betonu zatříděného do Katalogu odpadů pod kódem 17 01 01</t>
  </si>
  <si>
    <t>1302911107</t>
  </si>
  <si>
    <t>https://podminky.urs.cz/item/CS_URS_2022_01/997221861</t>
  </si>
  <si>
    <t>3,708+13,638</t>
  </si>
  <si>
    <t>79</t>
  </si>
  <si>
    <t>997221873</t>
  </si>
  <si>
    <t>199336798</t>
  </si>
  <si>
    <t>https://podminky.urs.cz/item/CS_URS_2022_01/997221873</t>
  </si>
  <si>
    <t>3,864+3,309+9,601</t>
  </si>
  <si>
    <t>998</t>
  </si>
  <si>
    <t>Přesun hmot</t>
  </si>
  <si>
    <t>80</t>
  </si>
  <si>
    <t>998223011</t>
  </si>
  <si>
    <t>Přesun hmot pro pozemní komunikace s krytem dlážděným dopravní vzdálenost do 200 m jakékoliv délky objektu</t>
  </si>
  <si>
    <t>-2119682957</t>
  </si>
  <si>
    <t>https://podminky.urs.cz/item/CS_URS_2022_01/998223011</t>
  </si>
  <si>
    <t>PSV</t>
  </si>
  <si>
    <t>Práce a dodávky PSV</t>
  </si>
  <si>
    <t>711</t>
  </si>
  <si>
    <t>Izolace proti vodě, vlhkosti a plynům</t>
  </si>
  <si>
    <t>81</t>
  </si>
  <si>
    <t>711193121</t>
  </si>
  <si>
    <t>Izolace proti zemní vlhkosti ostatní těsnicí hmotou dvousložkovou na bázi cementu na ploše vodorovné V</t>
  </si>
  <si>
    <t>-1777122313</t>
  </si>
  <si>
    <t>https://podminky.urs.cz/item/CS_URS_2022_01/711193121</t>
  </si>
  <si>
    <t>82</t>
  </si>
  <si>
    <t>711471051</t>
  </si>
  <si>
    <t>Provedení izolace proti povrchové a podpovrchové tlakové vodě termoplasty na ploše vodorovné V folií PVC lepenou</t>
  </si>
  <si>
    <t>2096935238</t>
  </si>
  <si>
    <t>https://podminky.urs.cz/item/CS_URS_2022_01/711471051</t>
  </si>
  <si>
    <t>83</t>
  </si>
  <si>
    <t>711472051</t>
  </si>
  <si>
    <t>Provedení izolace proti povrchové a podpovrchové tlakové vodě termoplasty na ploše svislé S folií PVC lepenou</t>
  </si>
  <si>
    <t>-1366902182</t>
  </si>
  <si>
    <t>https://podminky.urs.cz/item/CS_URS_2022_01/711472051</t>
  </si>
  <si>
    <t>10*0,5 "schodiště</t>
  </si>
  <si>
    <t>(11+9)*2*0,25 "letní altán</t>
  </si>
  <si>
    <t>84</t>
  </si>
  <si>
    <t>28322004</t>
  </si>
  <si>
    <t>fólie hydroizolační pro spodní stavbu mPVC tl 1,5mm</t>
  </si>
  <si>
    <t>520256711</t>
  </si>
  <si>
    <t>5+99+10</t>
  </si>
  <si>
    <t>114*1,15 'Přepočtené koeficientem množství</t>
  </si>
  <si>
    <t>85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</si>
  <si>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</si>
  <si>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</si>
  <si>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</si>
  <si>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-294560216</t>
  </si>
  <si>
    <t>https://podminky.urs.cz/item/CS_URS_2022_01/998711201</t>
  </si>
  <si>
    <t>713</t>
  </si>
  <si>
    <t>Izolace tepelné</t>
  </si>
  <si>
    <t>86</t>
  </si>
  <si>
    <t>713131141</t>
  </si>
  <si>
    <t>Montáž tepelné izolace stěn rohožemi, pásy, deskami, dílci, bloky (izolační materiál ve specifikaci) lepením celoplošně</t>
  </si>
  <si>
    <t>-1994565695</t>
  </si>
  <si>
    <t>https://podminky.urs.cz/item/CS_URS_2022_01/713131141</t>
  </si>
  <si>
    <t>87</t>
  </si>
  <si>
    <t>28376443</t>
  </si>
  <si>
    <t>deska z polystyrénu XPS, hrana rovná a strukturovaný povrch 300kPa tl 100mm</t>
  </si>
  <si>
    <t>-229444955</t>
  </si>
  <si>
    <t>10*1,05 'Přepočtené koeficientem množství</t>
  </si>
  <si>
    <t>88</t>
  </si>
  <si>
    <t>998713201</t>
  </si>
  <si>
    <t>Přesun hmot pro izolace tepelné stanovený procentní sazbou (%) z ceny vodorovná dopravní vzdálenost do 50 m v objektech výšky do 6 m</t>
  </si>
  <si>
    <t>-1171388709</t>
  </si>
  <si>
    <t>https://podminky.urs.cz/item/CS_URS_2022_01/998713201</t>
  </si>
  <si>
    <t>767</t>
  </si>
  <si>
    <t>Konstrukce zámečnické</t>
  </si>
  <si>
    <t>89</t>
  </si>
  <si>
    <t>76750001R</t>
  </si>
  <si>
    <t>Dod+mtz letní venkovní pavilon 9mx7m z Al profilů, bezpečnostní zasklení, integrované odvodnění střechy, zastínovací rolety na střeše a stěnách -komplet dle PD</t>
  </si>
  <si>
    <t>1113412839</t>
  </si>
  <si>
    <t>90</t>
  </si>
  <si>
    <t>76750002R</t>
  </si>
  <si>
    <t>Dod+mtz ocelová podpěrná pozinkovaná konstrukce venkovního pavilonu</t>
  </si>
  <si>
    <t>995863742</t>
  </si>
  <si>
    <t>1325,22*1,1 "dle PD</t>
  </si>
  <si>
    <t>91</t>
  </si>
  <si>
    <t>998767201</t>
  </si>
  <si>
    <t>Přesun hmot pro zámečnické konstrukce stanovený procentní sazbou (%) z ceny vodorovná dopravní vzdálenost do 50 m v objektech výšky do 6 m</t>
  </si>
  <si>
    <t>-1549811146</t>
  </si>
  <si>
    <t>https://podminky.urs.cz/item/CS_URS_2022_01/998767201</t>
  </si>
  <si>
    <t>772</t>
  </si>
  <si>
    <t>Podlahy z kamene</t>
  </si>
  <si>
    <t>92</t>
  </si>
  <si>
    <t>771151022</t>
  </si>
  <si>
    <t>Příprava podkladu před provedením dlažby samonivelační stěrka min.pevnosti 30 MPa, tloušťky přes 3 do 5 mm</t>
  </si>
  <si>
    <t>360326626</t>
  </si>
  <si>
    <t>https://podminky.urs.cz/item/CS_URS_2022_01/771151022</t>
  </si>
  <si>
    <t>99 "letní altán</t>
  </si>
  <si>
    <t>93</t>
  </si>
  <si>
    <t>772521240</t>
  </si>
  <si>
    <t>Kladení dlažby z kamene do lepidla z nejvýše dvou rozdílných druhů pravoúhlých desek nebo dlaždic ve skladbě se pravidelně opakujících, tl. do 30 mm</t>
  </si>
  <si>
    <t>-1242753216</t>
  </si>
  <si>
    <t>https://podminky.urs.cz/item/CS_URS_2022_01/772521240</t>
  </si>
  <si>
    <t>12,11 "schodiště</t>
  </si>
  <si>
    <t>99+(11+9)*2*0,1 "letní altán</t>
  </si>
  <si>
    <t>94</t>
  </si>
  <si>
    <t>5838146R</t>
  </si>
  <si>
    <t xml:space="preserve">deska dlažební žulová tl 20mm opalovaná </t>
  </si>
  <si>
    <t>-363820522</t>
  </si>
  <si>
    <t>12,11+103</t>
  </si>
  <si>
    <t>115,11*1,04 'Přepočtené koeficientem množství</t>
  </si>
  <si>
    <t>95</t>
  </si>
  <si>
    <t>998772201</t>
  </si>
  <si>
    <t>Přesun hmot pro kamenné dlažby, obklady schodišťových stupňů a soklů stanovený procentní sazbou (%) z ceny vodorovná dopravní vzdálenost do 50 m v objektech výšky do 6 m</t>
  </si>
  <si>
    <t>-1766585534</t>
  </si>
  <si>
    <t>https://podminky.urs.cz/item/CS_URS_2022_01/998772201</t>
  </si>
  <si>
    <t>Práce a dodávky M</t>
  </si>
  <si>
    <t>21-M</t>
  </si>
  <si>
    <t>Elektromontáže</t>
  </si>
  <si>
    <t>96</t>
  </si>
  <si>
    <t>21050001R</t>
  </si>
  <si>
    <t>Silnoproud -přenos ze samostatného rozpočtu</t>
  </si>
  <si>
    <t>445566203</t>
  </si>
  <si>
    <t>97</t>
  </si>
  <si>
    <t>22050002R</t>
  </si>
  <si>
    <t>Slaboproud -přenos ze samostatného rozpočtu</t>
  </si>
  <si>
    <t>464003854</t>
  </si>
  <si>
    <t>VRN</t>
  </si>
  <si>
    <t>Vedlejší rozpočtové náklady</t>
  </si>
  <si>
    <t>VRN1</t>
  </si>
  <si>
    <t>Průzkumné, geodetické a projektové práce</t>
  </si>
  <si>
    <t>98</t>
  </si>
  <si>
    <t>012002000</t>
  </si>
  <si>
    <t>Geodetické práce, vytyčení stáv.inženýrských sítí</t>
  </si>
  <si>
    <t>Kč</t>
  </si>
  <si>
    <t>1024</t>
  </si>
  <si>
    <t>-1983652578</t>
  </si>
  <si>
    <t>https://podminky.urs.cz/item/CS_URS_2022_01/012002000</t>
  </si>
  <si>
    <t>VRN3</t>
  </si>
  <si>
    <t>Zařízení staveniště</t>
  </si>
  <si>
    <t>99</t>
  </si>
  <si>
    <t>030001000</t>
  </si>
  <si>
    <t>1155929241</t>
  </si>
  <si>
    <t>https://podminky.urs.cz/item/CS_URS_2022_01/030001000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</si>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</sst>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51101" TargetMode="External" /><Relationship Id="rId2" Type="http://schemas.openxmlformats.org/officeDocument/2006/relationships/hyperlink" Target="https://podminky.urs.cz/item/CS_URS_2022_01/112251101" TargetMode="External" /><Relationship Id="rId3" Type="http://schemas.openxmlformats.org/officeDocument/2006/relationships/hyperlink" Target="https://podminky.urs.cz/item/CS_URS_2022_01/113107322" TargetMode="External" /><Relationship Id="rId4" Type="http://schemas.openxmlformats.org/officeDocument/2006/relationships/hyperlink" Target="https://podminky.urs.cz/item/CS_URS_2022_01/113107323" TargetMode="External" /><Relationship Id="rId5" Type="http://schemas.openxmlformats.org/officeDocument/2006/relationships/hyperlink" Target="https://podminky.urs.cz/item/CS_URS_2022_01/113107331" TargetMode="External" /><Relationship Id="rId6" Type="http://schemas.openxmlformats.org/officeDocument/2006/relationships/hyperlink" Target="https://podminky.urs.cz/item/CS_URS_2022_01/113107332" TargetMode="External" /><Relationship Id="rId7" Type="http://schemas.openxmlformats.org/officeDocument/2006/relationships/hyperlink" Target="https://podminky.urs.cz/item/CS_URS_2022_01/121151123" TargetMode="External" /><Relationship Id="rId8" Type="http://schemas.openxmlformats.org/officeDocument/2006/relationships/hyperlink" Target="https://podminky.urs.cz/item/CS_URS_2022_01/122251103" TargetMode="External" /><Relationship Id="rId9" Type="http://schemas.openxmlformats.org/officeDocument/2006/relationships/hyperlink" Target="https://podminky.urs.cz/item/CS_URS_2022_01/131111333" TargetMode="External" /><Relationship Id="rId10" Type="http://schemas.openxmlformats.org/officeDocument/2006/relationships/hyperlink" Target="https://podminky.urs.cz/item/CS_URS_2022_01/162201421" TargetMode="External" /><Relationship Id="rId11" Type="http://schemas.openxmlformats.org/officeDocument/2006/relationships/hyperlink" Target="https://podminky.urs.cz/item/CS_URS_2022_01/162251102" TargetMode="External" /><Relationship Id="rId12" Type="http://schemas.openxmlformats.org/officeDocument/2006/relationships/hyperlink" Target="https://podminky.urs.cz/item/CS_URS_2022_01/162301501" TargetMode="External" /><Relationship Id="rId13" Type="http://schemas.openxmlformats.org/officeDocument/2006/relationships/hyperlink" Target="https://podminky.urs.cz/item/CS_URS_2022_01/162301971" TargetMode="External" /><Relationship Id="rId14" Type="http://schemas.openxmlformats.org/officeDocument/2006/relationships/hyperlink" Target="https://podminky.urs.cz/item/CS_URS_2022_01/162751117" TargetMode="External" /><Relationship Id="rId15" Type="http://schemas.openxmlformats.org/officeDocument/2006/relationships/hyperlink" Target="https://podminky.urs.cz/item/CS_URS_2022_01/162751119" TargetMode="External" /><Relationship Id="rId16" Type="http://schemas.openxmlformats.org/officeDocument/2006/relationships/hyperlink" Target="https://podminky.urs.cz/item/CS_URS_2022_01/167151101" TargetMode="External" /><Relationship Id="rId17" Type="http://schemas.openxmlformats.org/officeDocument/2006/relationships/hyperlink" Target="https://podminky.urs.cz/item/CS_URS_2022_01/171201231" TargetMode="External" /><Relationship Id="rId18" Type="http://schemas.openxmlformats.org/officeDocument/2006/relationships/hyperlink" Target="https://podminky.urs.cz/item/CS_URS_2022_01/171251201" TargetMode="External" /><Relationship Id="rId19" Type="http://schemas.openxmlformats.org/officeDocument/2006/relationships/hyperlink" Target="https://podminky.urs.cz/item/CS_URS_2022_01/181351103" TargetMode="External" /><Relationship Id="rId20" Type="http://schemas.openxmlformats.org/officeDocument/2006/relationships/hyperlink" Target="https://podminky.urs.cz/item/CS_URS_2022_01/181411131" TargetMode="External" /><Relationship Id="rId21" Type="http://schemas.openxmlformats.org/officeDocument/2006/relationships/hyperlink" Target="https://podminky.urs.cz/item/CS_URS_2022_01/181951111" TargetMode="External" /><Relationship Id="rId22" Type="http://schemas.openxmlformats.org/officeDocument/2006/relationships/hyperlink" Target="https://podminky.urs.cz/item/CS_URS_2022_01/181951112" TargetMode="External" /><Relationship Id="rId23" Type="http://schemas.openxmlformats.org/officeDocument/2006/relationships/hyperlink" Target="https://podminky.urs.cz/item/CS_URS_2022_01/212755214" TargetMode="External" /><Relationship Id="rId24" Type="http://schemas.openxmlformats.org/officeDocument/2006/relationships/hyperlink" Target="https://podminky.urs.cz/item/CS_URS_2022_01/271532212" TargetMode="External" /><Relationship Id="rId25" Type="http://schemas.openxmlformats.org/officeDocument/2006/relationships/hyperlink" Target="https://podminky.urs.cz/item/CS_URS_2022_01/271572211" TargetMode="External" /><Relationship Id="rId26" Type="http://schemas.openxmlformats.org/officeDocument/2006/relationships/hyperlink" Target="https://podminky.urs.cz/item/CS_URS_2022_01/273321511" TargetMode="External" /><Relationship Id="rId27" Type="http://schemas.openxmlformats.org/officeDocument/2006/relationships/hyperlink" Target="https://podminky.urs.cz/item/CS_URS_2022_01/273321711" TargetMode="External" /><Relationship Id="rId28" Type="http://schemas.openxmlformats.org/officeDocument/2006/relationships/hyperlink" Target="https://podminky.urs.cz/item/CS_URS_2022_01/273351121" TargetMode="External" /><Relationship Id="rId29" Type="http://schemas.openxmlformats.org/officeDocument/2006/relationships/hyperlink" Target="https://podminky.urs.cz/item/CS_URS_2022_01/273351122" TargetMode="External" /><Relationship Id="rId30" Type="http://schemas.openxmlformats.org/officeDocument/2006/relationships/hyperlink" Target="https://podminky.urs.cz/item/CS_URS_2022_01/273361821" TargetMode="External" /><Relationship Id="rId31" Type="http://schemas.openxmlformats.org/officeDocument/2006/relationships/hyperlink" Target="https://podminky.urs.cz/item/CS_URS_2022_01/273362021" TargetMode="External" /><Relationship Id="rId32" Type="http://schemas.openxmlformats.org/officeDocument/2006/relationships/hyperlink" Target="https://podminky.urs.cz/item/CS_URS_2022_01/338121123" TargetMode="External" /><Relationship Id="rId33" Type="http://schemas.openxmlformats.org/officeDocument/2006/relationships/hyperlink" Target="https://podminky.urs.cz/item/CS_URS_2022_01/338171123" TargetMode="External" /><Relationship Id="rId34" Type="http://schemas.openxmlformats.org/officeDocument/2006/relationships/hyperlink" Target="https://podminky.urs.cz/item/CS_URS_2022_01/348101220" TargetMode="External" /><Relationship Id="rId35" Type="http://schemas.openxmlformats.org/officeDocument/2006/relationships/hyperlink" Target="https://podminky.urs.cz/item/CS_URS_2022_01/348101240" TargetMode="External" /><Relationship Id="rId36" Type="http://schemas.openxmlformats.org/officeDocument/2006/relationships/hyperlink" Target="https://podminky.urs.cz/item/CS_URS_2022_01/348121121" TargetMode="External" /><Relationship Id="rId37" Type="http://schemas.openxmlformats.org/officeDocument/2006/relationships/hyperlink" Target="https://podminky.urs.cz/item/CS_URS_2022_01/348121221" TargetMode="External" /><Relationship Id="rId38" Type="http://schemas.openxmlformats.org/officeDocument/2006/relationships/hyperlink" Target="https://podminky.urs.cz/item/CS_URS_2022_01/348171146" TargetMode="External" /><Relationship Id="rId39" Type="http://schemas.openxmlformats.org/officeDocument/2006/relationships/hyperlink" Target="https://podminky.urs.cz/item/CS_URS_2022_01/434191423" TargetMode="External" /><Relationship Id="rId40" Type="http://schemas.openxmlformats.org/officeDocument/2006/relationships/hyperlink" Target="https://podminky.urs.cz/item/CS_URS_2022_01/564730111" TargetMode="External" /><Relationship Id="rId41" Type="http://schemas.openxmlformats.org/officeDocument/2006/relationships/hyperlink" Target="https://podminky.urs.cz/item/CS_URS_2022_01/564831111" TargetMode="External" /><Relationship Id="rId42" Type="http://schemas.openxmlformats.org/officeDocument/2006/relationships/hyperlink" Target="https://podminky.urs.cz/item/CS_URS_2022_01/577143111" TargetMode="External" /><Relationship Id="rId43" Type="http://schemas.openxmlformats.org/officeDocument/2006/relationships/hyperlink" Target="https://podminky.urs.cz/item/CS_URS_2022_01/579221211" TargetMode="External" /><Relationship Id="rId44" Type="http://schemas.openxmlformats.org/officeDocument/2006/relationships/hyperlink" Target="https://podminky.urs.cz/item/CS_URS_2022_01/596211120" TargetMode="External" /><Relationship Id="rId45" Type="http://schemas.openxmlformats.org/officeDocument/2006/relationships/hyperlink" Target="https://podminky.urs.cz/item/CS_URS_2022_01/631311116" TargetMode="External" /><Relationship Id="rId46" Type="http://schemas.openxmlformats.org/officeDocument/2006/relationships/hyperlink" Target="https://podminky.urs.cz/item/CS_URS_2022_01/631311126" TargetMode="External" /><Relationship Id="rId47" Type="http://schemas.openxmlformats.org/officeDocument/2006/relationships/hyperlink" Target="https://podminky.urs.cz/item/CS_URS_2022_01/916331112" TargetMode="External" /><Relationship Id="rId48" Type="http://schemas.openxmlformats.org/officeDocument/2006/relationships/hyperlink" Target="https://podminky.urs.cz/item/CS_URS_2022_01/919726122" TargetMode="External" /><Relationship Id="rId49" Type="http://schemas.openxmlformats.org/officeDocument/2006/relationships/hyperlink" Target="https://podminky.urs.cz/item/CS_URS_2022_01/963022819" TargetMode="External" /><Relationship Id="rId50" Type="http://schemas.openxmlformats.org/officeDocument/2006/relationships/hyperlink" Target="https://podminky.urs.cz/item/CS_URS_2022_01/966071711" TargetMode="External" /><Relationship Id="rId51" Type="http://schemas.openxmlformats.org/officeDocument/2006/relationships/hyperlink" Target="https://podminky.urs.cz/item/CS_URS_2022_01/966071822" TargetMode="External" /><Relationship Id="rId52" Type="http://schemas.openxmlformats.org/officeDocument/2006/relationships/hyperlink" Target="https://podminky.urs.cz/item/CS_URS_2022_01/966073810" TargetMode="External" /><Relationship Id="rId53" Type="http://schemas.openxmlformats.org/officeDocument/2006/relationships/hyperlink" Target="https://podminky.urs.cz/item/CS_URS_2022_01/966073812" TargetMode="External" /><Relationship Id="rId54" Type="http://schemas.openxmlformats.org/officeDocument/2006/relationships/hyperlink" Target="https://podminky.urs.cz/item/CS_URS_2022_01/997221561" TargetMode="External" /><Relationship Id="rId55" Type="http://schemas.openxmlformats.org/officeDocument/2006/relationships/hyperlink" Target="https://podminky.urs.cz/item/CS_URS_2022_01/997221569" TargetMode="External" /><Relationship Id="rId56" Type="http://schemas.openxmlformats.org/officeDocument/2006/relationships/hyperlink" Target="https://podminky.urs.cz/item/CS_URS_2022_01/997221611" TargetMode="External" /><Relationship Id="rId57" Type="http://schemas.openxmlformats.org/officeDocument/2006/relationships/hyperlink" Target="https://podminky.urs.cz/item/CS_URS_2022_01/997013631" TargetMode="External" /><Relationship Id="rId58" Type="http://schemas.openxmlformats.org/officeDocument/2006/relationships/hyperlink" Target="https://podminky.urs.cz/item/CS_URS_2022_01/997221861" TargetMode="External" /><Relationship Id="rId59" Type="http://schemas.openxmlformats.org/officeDocument/2006/relationships/hyperlink" Target="https://podminky.urs.cz/item/CS_URS_2022_01/997221873" TargetMode="External" /><Relationship Id="rId60" Type="http://schemas.openxmlformats.org/officeDocument/2006/relationships/hyperlink" Target="https://podminky.urs.cz/item/CS_URS_2022_01/998223011" TargetMode="External" /><Relationship Id="rId61" Type="http://schemas.openxmlformats.org/officeDocument/2006/relationships/hyperlink" Target="https://podminky.urs.cz/item/CS_URS_2022_01/711193121" TargetMode="External" /><Relationship Id="rId62" Type="http://schemas.openxmlformats.org/officeDocument/2006/relationships/hyperlink" Target="https://podminky.urs.cz/item/CS_URS_2022_01/711471051" TargetMode="External" /><Relationship Id="rId63" Type="http://schemas.openxmlformats.org/officeDocument/2006/relationships/hyperlink" Target="https://podminky.urs.cz/item/CS_URS_2022_01/711472051" TargetMode="External" /><Relationship Id="rId64" Type="http://schemas.openxmlformats.org/officeDocument/2006/relationships/hyperlink" Target="https://podminky.urs.cz/item/CS_URS_2022_01/998711201" TargetMode="External" /><Relationship Id="rId65" Type="http://schemas.openxmlformats.org/officeDocument/2006/relationships/hyperlink" Target="https://podminky.urs.cz/item/CS_URS_2022_01/713131141" TargetMode="External" /><Relationship Id="rId66" Type="http://schemas.openxmlformats.org/officeDocument/2006/relationships/hyperlink" Target="https://podminky.urs.cz/item/CS_URS_2022_01/998713201" TargetMode="External" /><Relationship Id="rId67" Type="http://schemas.openxmlformats.org/officeDocument/2006/relationships/hyperlink" Target="https://podminky.urs.cz/item/CS_URS_2022_01/998767201" TargetMode="External" /><Relationship Id="rId68" Type="http://schemas.openxmlformats.org/officeDocument/2006/relationships/hyperlink" Target="https://podminky.urs.cz/item/CS_URS_2022_01/771151022" TargetMode="External" /><Relationship Id="rId69" Type="http://schemas.openxmlformats.org/officeDocument/2006/relationships/hyperlink" Target="https://podminky.urs.cz/item/CS_URS_2022_01/772521240" TargetMode="External" /><Relationship Id="rId70" Type="http://schemas.openxmlformats.org/officeDocument/2006/relationships/hyperlink" Target="https://podminky.urs.cz/item/CS_URS_2022_01/998772201" TargetMode="External" /><Relationship Id="rId71" Type="http://schemas.openxmlformats.org/officeDocument/2006/relationships/hyperlink" Target="https://podminky.urs.cz/item/CS_URS_2022_01/012002000" TargetMode="External" /><Relationship Id="rId72" Type="http://schemas.openxmlformats.org/officeDocument/2006/relationships/hyperlink" Target="https://podminky.urs.cz/item/CS_URS_2022_01/030001000" TargetMode="External" /><Relationship Id="rId7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8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0921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ZŠ Truhlářská 19, K.Vary -Venkovní úpravy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24. 9. 2021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6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K.Vary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Dindáková Anna, Staré Sedlo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6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Šimková Dita, K.Vary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71</v>
      </c>
      <c r="BT54" s="109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24.6" customHeight="1">
      <c r="A55" s="110" t="s">
        <v>75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'0921 - ZŠ Truhlářská 19, 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76</v>
      </c>
      <c r="AR55" s="117"/>
      <c r="AS55" s="118">
        <v>0</v>
      </c>
      <c r="AT55" s="119">
        <f>ROUND(SUM(AV55:AW55),2)</f>
        <v>0</v>
      </c>
      <c r="AU55" s="120">
        <f>'0921 - ZŠ Truhlářská 19, ...'!P93</f>
        <v>0</v>
      </c>
      <c r="AV55" s="119">
        <f>'0921 - ZŠ Truhlářská 19, ...'!J31</f>
        <v>0</v>
      </c>
      <c r="AW55" s="119">
        <f>'0921 - ZŠ Truhlářská 19, ...'!J32</f>
        <v>0</v>
      </c>
      <c r="AX55" s="119">
        <f>'0921 - ZŠ Truhlářská 19, ...'!J33</f>
        <v>0</v>
      </c>
      <c r="AY55" s="119">
        <f>'0921 - ZŠ Truhlářská 19, ...'!J34</f>
        <v>0</v>
      </c>
      <c r="AZ55" s="119">
        <f>'0921 - ZŠ Truhlářská 19, ...'!F31</f>
        <v>0</v>
      </c>
      <c r="BA55" s="119">
        <f>'0921 - ZŠ Truhlářská 19, ...'!F32</f>
        <v>0</v>
      </c>
      <c r="BB55" s="119">
        <f>'0921 - ZŠ Truhlářská 19, ...'!F33</f>
        <v>0</v>
      </c>
      <c r="BC55" s="119">
        <f>'0921 - ZŠ Truhlářská 19, ...'!F34</f>
        <v>0</v>
      </c>
      <c r="BD55" s="121">
        <f>'0921 - ZŠ Truhlářská 19, ...'!F35</f>
        <v>0</v>
      </c>
      <c r="BE55" s="7"/>
      <c r="BT55" s="122" t="s">
        <v>77</v>
      </c>
      <c r="BU55" s="122" t="s">
        <v>78</v>
      </c>
      <c r="BV55" s="122" t="s">
        <v>73</v>
      </c>
      <c r="BW55" s="122" t="s">
        <v>5</v>
      </c>
      <c r="BX55" s="122" t="s">
        <v>74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v1UX2yl1PuPIyfbHgj3GbTLmU6RNjeXvTnhfidCDsk5gVOu4Rb95Kc8DQxJ/4SVz2Dx7U61xQMCTXYUzPhPGOw==" hashValue="3314Cd8wx+BRXIai5hV18TAbMo+0TsFseijjGTYj/dHflABDMuUCliF7DtK2j3fycQa3cs/dbsKUctHTDJQRT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921 - ZŠ Truhlářská 19,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79</v>
      </c>
    </row>
    <row r="4" s="1" customFormat="1" ht="24.96" customHeight="1">
      <c r="B4" s="20"/>
      <c r="D4" s="125" t="s">
        <v>80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5.6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24. 9. 2021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">
        <v>19</v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">
        <v>27</v>
      </c>
      <c r="F13" s="38"/>
      <c r="G13" s="38"/>
      <c r="H13" s="38"/>
      <c r="I13" s="127" t="s">
        <v>28</v>
      </c>
      <c r="J13" s="130" t="s">
        <v>19</v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29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28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31</v>
      </c>
      <c r="E18" s="38"/>
      <c r="F18" s="38"/>
      <c r="G18" s="38"/>
      <c r="H18" s="38"/>
      <c r="I18" s="127" t="s">
        <v>26</v>
      </c>
      <c r="J18" s="130" t="s">
        <v>19</v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">
        <v>32</v>
      </c>
      <c r="F19" s="38"/>
      <c r="G19" s="38"/>
      <c r="H19" s="38"/>
      <c r="I19" s="127" t="s">
        <v>28</v>
      </c>
      <c r="J19" s="130" t="s">
        <v>19</v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34</v>
      </c>
      <c r="E21" s="38"/>
      <c r="F21" s="38"/>
      <c r="G21" s="38"/>
      <c r="H21" s="38"/>
      <c r="I21" s="127" t="s">
        <v>26</v>
      </c>
      <c r="J21" s="130" t="s">
        <v>19</v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">
        <v>35</v>
      </c>
      <c r="F22" s="38"/>
      <c r="G22" s="38"/>
      <c r="H22" s="38"/>
      <c r="I22" s="127" t="s">
        <v>28</v>
      </c>
      <c r="J22" s="130" t="s">
        <v>19</v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36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8" customHeight="1">
      <c r="A25" s="132"/>
      <c r="B25" s="133"/>
      <c r="C25" s="132"/>
      <c r="D25" s="132"/>
      <c r="E25" s="134" t="s">
        <v>37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38</v>
      </c>
      <c r="E28" s="38"/>
      <c r="F28" s="38"/>
      <c r="G28" s="38"/>
      <c r="H28" s="38"/>
      <c r="I28" s="38"/>
      <c r="J28" s="138">
        <f>ROUND(J93,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40</v>
      </c>
      <c r="G30" s="38"/>
      <c r="H30" s="38"/>
      <c r="I30" s="139" t="s">
        <v>39</v>
      </c>
      <c r="J30" s="139" t="s">
        <v>41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42</v>
      </c>
      <c r="E31" s="127" t="s">
        <v>43</v>
      </c>
      <c r="F31" s="141">
        <f>ROUND((SUM(BE93:BE371)),  2)</f>
        <v>0</v>
      </c>
      <c r="G31" s="38"/>
      <c r="H31" s="38"/>
      <c r="I31" s="142">
        <v>0.20999999999999999</v>
      </c>
      <c r="J31" s="141">
        <f>ROUND(((SUM(BE93:BE371))*I31),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44</v>
      </c>
      <c r="F32" s="141">
        <f>ROUND((SUM(BF93:BF371)),  2)</f>
        <v>0</v>
      </c>
      <c r="G32" s="38"/>
      <c r="H32" s="38"/>
      <c r="I32" s="142">
        <v>0.14999999999999999</v>
      </c>
      <c r="J32" s="141">
        <f>ROUND(((SUM(BF93:BF371))*I32),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45</v>
      </c>
      <c r="F33" s="141">
        <f>ROUND((SUM(BG93:BG371)),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46</v>
      </c>
      <c r="F34" s="141">
        <f>ROUND((SUM(BH93:BH371)),  2)</f>
        <v>0</v>
      </c>
      <c r="G34" s="38"/>
      <c r="H34" s="38"/>
      <c r="I34" s="142">
        <v>0.14999999999999999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47</v>
      </c>
      <c r="F35" s="141">
        <f>ROUND((SUM(BI93:BI371)),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48</v>
      </c>
      <c r="E37" s="145"/>
      <c r="F37" s="145"/>
      <c r="G37" s="146" t="s">
        <v>49</v>
      </c>
      <c r="H37" s="147" t="s">
        <v>50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81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5.6" customHeight="1">
      <c r="A46" s="38"/>
      <c r="B46" s="39"/>
      <c r="C46" s="40"/>
      <c r="D46" s="40"/>
      <c r="E46" s="69" t="str">
        <f>E7</f>
        <v>ZŠ Truhlářská 19, K.Vary -Venkovní úpravy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 xml:space="preserve"> </v>
      </c>
      <c r="G48" s="40"/>
      <c r="H48" s="40"/>
      <c r="I48" s="32" t="s">
        <v>23</v>
      </c>
      <c r="J48" s="72" t="str">
        <f>IF(J10="","",J10)</f>
        <v>24. 9. 2021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4" customHeight="1">
      <c r="A50" s="38"/>
      <c r="B50" s="39"/>
      <c r="C50" s="32" t="s">
        <v>25</v>
      </c>
      <c r="D50" s="40"/>
      <c r="E50" s="40"/>
      <c r="F50" s="27" t="str">
        <f>E13</f>
        <v>Statutární město K.Vary</v>
      </c>
      <c r="G50" s="40"/>
      <c r="H50" s="40"/>
      <c r="I50" s="32" t="s">
        <v>31</v>
      </c>
      <c r="J50" s="36" t="str">
        <f>E19</f>
        <v>Dindáková Anna, Staré Sedlo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6" customHeight="1">
      <c r="A51" s="38"/>
      <c r="B51" s="39"/>
      <c r="C51" s="32" t="s">
        <v>29</v>
      </c>
      <c r="D51" s="40"/>
      <c r="E51" s="40"/>
      <c r="F51" s="27" t="str">
        <f>IF(E16="","",E16)</f>
        <v>Vyplň údaj</v>
      </c>
      <c r="G51" s="40"/>
      <c r="H51" s="40"/>
      <c r="I51" s="32" t="s">
        <v>34</v>
      </c>
      <c r="J51" s="36" t="str">
        <f>E22</f>
        <v>Šimková Dita, K.Vary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82</v>
      </c>
      <c r="D53" s="155"/>
      <c r="E53" s="155"/>
      <c r="F53" s="155"/>
      <c r="G53" s="155"/>
      <c r="H53" s="155"/>
      <c r="I53" s="155"/>
      <c r="J53" s="156" t="s">
        <v>83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70</v>
      </c>
      <c r="D55" s="40"/>
      <c r="E55" s="40"/>
      <c r="F55" s="40"/>
      <c r="G55" s="40"/>
      <c r="H55" s="40"/>
      <c r="I55" s="40"/>
      <c r="J55" s="102">
        <f>J93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84</v>
      </c>
    </row>
    <row r="56" s="9" customFormat="1" ht="24.96" customHeight="1">
      <c r="A56" s="9"/>
      <c r="B56" s="158"/>
      <c r="C56" s="159"/>
      <c r="D56" s="160" t="s">
        <v>85</v>
      </c>
      <c r="E56" s="161"/>
      <c r="F56" s="161"/>
      <c r="G56" s="161"/>
      <c r="H56" s="161"/>
      <c r="I56" s="161"/>
      <c r="J56" s="162">
        <f>J94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86</v>
      </c>
      <c r="E57" s="167"/>
      <c r="F57" s="167"/>
      <c r="G57" s="167"/>
      <c r="H57" s="167"/>
      <c r="I57" s="167"/>
      <c r="J57" s="168">
        <f>J95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87</v>
      </c>
      <c r="E58" s="167"/>
      <c r="F58" s="167"/>
      <c r="G58" s="167"/>
      <c r="H58" s="167"/>
      <c r="I58" s="167"/>
      <c r="J58" s="168">
        <f>J168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88</v>
      </c>
      <c r="E59" s="167"/>
      <c r="F59" s="167"/>
      <c r="G59" s="167"/>
      <c r="H59" s="167"/>
      <c r="I59" s="167"/>
      <c r="J59" s="168">
        <f>J203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4"/>
      <c r="C60" s="165"/>
      <c r="D60" s="166" t="s">
        <v>89</v>
      </c>
      <c r="E60" s="167"/>
      <c r="F60" s="167"/>
      <c r="G60" s="167"/>
      <c r="H60" s="167"/>
      <c r="I60" s="167"/>
      <c r="J60" s="168">
        <f>J228</f>
        <v>0</v>
      </c>
      <c r="K60" s="165"/>
      <c r="L60" s="16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4"/>
      <c r="C61" s="165"/>
      <c r="D61" s="166" t="s">
        <v>90</v>
      </c>
      <c r="E61" s="167"/>
      <c r="F61" s="167"/>
      <c r="G61" s="167"/>
      <c r="H61" s="167"/>
      <c r="I61" s="167"/>
      <c r="J61" s="168">
        <f>J234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91</v>
      </c>
      <c r="E62" s="167"/>
      <c r="F62" s="167"/>
      <c r="G62" s="167"/>
      <c r="H62" s="167"/>
      <c r="I62" s="167"/>
      <c r="J62" s="168">
        <f>J259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92</v>
      </c>
      <c r="E63" s="167"/>
      <c r="F63" s="167"/>
      <c r="G63" s="167"/>
      <c r="H63" s="167"/>
      <c r="I63" s="167"/>
      <c r="J63" s="168">
        <f>J266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93</v>
      </c>
      <c r="E64" s="167"/>
      <c r="F64" s="167"/>
      <c r="G64" s="167"/>
      <c r="H64" s="167"/>
      <c r="I64" s="167"/>
      <c r="J64" s="168">
        <f>J296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4"/>
      <c r="C65" s="165"/>
      <c r="D65" s="166" t="s">
        <v>94</v>
      </c>
      <c r="E65" s="167"/>
      <c r="F65" s="167"/>
      <c r="G65" s="167"/>
      <c r="H65" s="167"/>
      <c r="I65" s="167"/>
      <c r="J65" s="168">
        <f>J312</f>
        <v>0</v>
      </c>
      <c r="K65" s="165"/>
      <c r="L65" s="16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58"/>
      <c r="C66" s="159"/>
      <c r="D66" s="160" t="s">
        <v>95</v>
      </c>
      <c r="E66" s="161"/>
      <c r="F66" s="161"/>
      <c r="G66" s="161"/>
      <c r="H66" s="161"/>
      <c r="I66" s="161"/>
      <c r="J66" s="162">
        <f>J315</f>
        <v>0</v>
      </c>
      <c r="K66" s="159"/>
      <c r="L66" s="16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4"/>
      <c r="C67" s="165"/>
      <c r="D67" s="166" t="s">
        <v>96</v>
      </c>
      <c r="E67" s="167"/>
      <c r="F67" s="167"/>
      <c r="G67" s="167"/>
      <c r="H67" s="167"/>
      <c r="I67" s="167"/>
      <c r="J67" s="168">
        <f>J316</f>
        <v>0</v>
      </c>
      <c r="K67" s="165"/>
      <c r="L67" s="16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4"/>
      <c r="C68" s="165"/>
      <c r="D68" s="166" t="s">
        <v>97</v>
      </c>
      <c r="E68" s="167"/>
      <c r="F68" s="167"/>
      <c r="G68" s="167"/>
      <c r="H68" s="167"/>
      <c r="I68" s="167"/>
      <c r="J68" s="168">
        <f>J333</f>
        <v>0</v>
      </c>
      <c r="K68" s="165"/>
      <c r="L68" s="16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4"/>
      <c r="C69" s="165"/>
      <c r="D69" s="166" t="s">
        <v>98</v>
      </c>
      <c r="E69" s="167"/>
      <c r="F69" s="167"/>
      <c r="G69" s="167"/>
      <c r="H69" s="167"/>
      <c r="I69" s="167"/>
      <c r="J69" s="168">
        <f>J341</f>
        <v>0</v>
      </c>
      <c r="K69" s="165"/>
      <c r="L69" s="16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4"/>
      <c r="C70" s="165"/>
      <c r="D70" s="166" t="s">
        <v>99</v>
      </c>
      <c r="E70" s="167"/>
      <c r="F70" s="167"/>
      <c r="G70" s="167"/>
      <c r="H70" s="167"/>
      <c r="I70" s="167"/>
      <c r="J70" s="168">
        <f>J347</f>
        <v>0</v>
      </c>
      <c r="K70" s="165"/>
      <c r="L70" s="16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58"/>
      <c r="C71" s="159"/>
      <c r="D71" s="160" t="s">
        <v>100</v>
      </c>
      <c r="E71" s="161"/>
      <c r="F71" s="161"/>
      <c r="G71" s="161"/>
      <c r="H71" s="161"/>
      <c r="I71" s="161"/>
      <c r="J71" s="162">
        <f>J361</f>
        <v>0</v>
      </c>
      <c r="K71" s="159"/>
      <c r="L71" s="16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64"/>
      <c r="C72" s="165"/>
      <c r="D72" s="166" t="s">
        <v>101</v>
      </c>
      <c r="E72" s="167"/>
      <c r="F72" s="167"/>
      <c r="G72" s="167"/>
      <c r="H72" s="167"/>
      <c r="I72" s="167"/>
      <c r="J72" s="168">
        <f>J362</f>
        <v>0</v>
      </c>
      <c r="K72" s="165"/>
      <c r="L72" s="16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58"/>
      <c r="C73" s="159"/>
      <c r="D73" s="160" t="s">
        <v>102</v>
      </c>
      <c r="E73" s="161"/>
      <c r="F73" s="161"/>
      <c r="G73" s="161"/>
      <c r="H73" s="161"/>
      <c r="I73" s="161"/>
      <c r="J73" s="162">
        <f>J365</f>
        <v>0</v>
      </c>
      <c r="K73" s="159"/>
      <c r="L73" s="16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64"/>
      <c r="C74" s="165"/>
      <c r="D74" s="166" t="s">
        <v>103</v>
      </c>
      <c r="E74" s="167"/>
      <c r="F74" s="167"/>
      <c r="G74" s="167"/>
      <c r="H74" s="167"/>
      <c r="I74" s="167"/>
      <c r="J74" s="168">
        <f>J366</f>
        <v>0</v>
      </c>
      <c r="K74" s="165"/>
      <c r="L74" s="16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4"/>
      <c r="C75" s="165"/>
      <c r="D75" s="166" t="s">
        <v>104</v>
      </c>
      <c r="E75" s="167"/>
      <c r="F75" s="167"/>
      <c r="G75" s="167"/>
      <c r="H75" s="167"/>
      <c r="I75" s="167"/>
      <c r="J75" s="168">
        <f>J369</f>
        <v>0</v>
      </c>
      <c r="K75" s="165"/>
      <c r="L75" s="16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2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12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2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12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2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12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6" customHeight="1">
      <c r="A85" s="38"/>
      <c r="B85" s="39"/>
      <c r="C85" s="40"/>
      <c r="D85" s="40"/>
      <c r="E85" s="69" t="str">
        <f>E7</f>
        <v>ZŠ Truhlářská 19, K.Vary -Venkovní úpravy</v>
      </c>
      <c r="F85" s="40"/>
      <c r="G85" s="40"/>
      <c r="H85" s="40"/>
      <c r="I85" s="40"/>
      <c r="J85" s="40"/>
      <c r="K85" s="40"/>
      <c r="L85" s="12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2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F10</f>
        <v xml:space="preserve"> </v>
      </c>
      <c r="G87" s="40"/>
      <c r="H87" s="40"/>
      <c r="I87" s="32" t="s">
        <v>23</v>
      </c>
      <c r="J87" s="72" t="str">
        <f>IF(J10="","",J10)</f>
        <v>24. 9. 2021</v>
      </c>
      <c r="K87" s="40"/>
      <c r="L87" s="12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2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6.4" customHeight="1">
      <c r="A89" s="38"/>
      <c r="B89" s="39"/>
      <c r="C89" s="32" t="s">
        <v>25</v>
      </c>
      <c r="D89" s="40"/>
      <c r="E89" s="40"/>
      <c r="F89" s="27" t="str">
        <f>E13</f>
        <v>Statutární město K.Vary</v>
      </c>
      <c r="G89" s="40"/>
      <c r="H89" s="40"/>
      <c r="I89" s="32" t="s">
        <v>31</v>
      </c>
      <c r="J89" s="36" t="str">
        <f>E19</f>
        <v>Dindáková Anna, Staré Sedlo</v>
      </c>
      <c r="K89" s="40"/>
      <c r="L89" s="12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6" customHeight="1">
      <c r="A90" s="38"/>
      <c r="B90" s="39"/>
      <c r="C90" s="32" t="s">
        <v>29</v>
      </c>
      <c r="D90" s="40"/>
      <c r="E90" s="40"/>
      <c r="F90" s="27" t="str">
        <f>IF(E16="","",E16)</f>
        <v>Vyplň údaj</v>
      </c>
      <c r="G90" s="40"/>
      <c r="H90" s="40"/>
      <c r="I90" s="32" t="s">
        <v>34</v>
      </c>
      <c r="J90" s="36" t="str">
        <f>E22</f>
        <v>Šimková Dita, K.Vary</v>
      </c>
      <c r="K90" s="40"/>
      <c r="L90" s="12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2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70"/>
      <c r="B92" s="171"/>
      <c r="C92" s="172" t="s">
        <v>106</v>
      </c>
      <c r="D92" s="173" t="s">
        <v>57</v>
      </c>
      <c r="E92" s="173" t="s">
        <v>53</v>
      </c>
      <c r="F92" s="173" t="s">
        <v>54</v>
      </c>
      <c r="G92" s="173" t="s">
        <v>107</v>
      </c>
      <c r="H92" s="173" t="s">
        <v>108</v>
      </c>
      <c r="I92" s="173" t="s">
        <v>109</v>
      </c>
      <c r="J92" s="173" t="s">
        <v>83</v>
      </c>
      <c r="K92" s="174" t="s">
        <v>110</v>
      </c>
      <c r="L92" s="175"/>
      <c r="M92" s="92" t="s">
        <v>19</v>
      </c>
      <c r="N92" s="93" t="s">
        <v>42</v>
      </c>
      <c r="O92" s="93" t="s">
        <v>111</v>
      </c>
      <c r="P92" s="93" t="s">
        <v>112</v>
      </c>
      <c r="Q92" s="93" t="s">
        <v>113</v>
      </c>
      <c r="R92" s="93" t="s">
        <v>114</v>
      </c>
      <c r="S92" s="93" t="s">
        <v>115</v>
      </c>
      <c r="T92" s="94" t="s">
        <v>116</v>
      </c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</row>
    <row r="93" s="2" customFormat="1" ht="22.8" customHeight="1">
      <c r="A93" s="38"/>
      <c r="B93" s="39"/>
      <c r="C93" s="99" t="s">
        <v>117</v>
      </c>
      <c r="D93" s="40"/>
      <c r="E93" s="40"/>
      <c r="F93" s="40"/>
      <c r="G93" s="40"/>
      <c r="H93" s="40"/>
      <c r="I93" s="40"/>
      <c r="J93" s="176">
        <f>BK93</f>
        <v>0</v>
      </c>
      <c r="K93" s="40"/>
      <c r="L93" s="44"/>
      <c r="M93" s="95"/>
      <c r="N93" s="177"/>
      <c r="O93" s="96"/>
      <c r="P93" s="178">
        <f>P94+P315+P361+P365</f>
        <v>0</v>
      </c>
      <c r="Q93" s="96"/>
      <c r="R93" s="178">
        <f>R94+R315+R361+R365</f>
        <v>212.16454049000001</v>
      </c>
      <c r="S93" s="96"/>
      <c r="T93" s="179">
        <f>T94+T315+T361+T365</f>
        <v>42.268705999999995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71</v>
      </c>
      <c r="AU93" s="17" t="s">
        <v>84</v>
      </c>
      <c r="BK93" s="180">
        <f>BK94+BK315+BK361+BK365</f>
        <v>0</v>
      </c>
    </row>
    <row r="94" s="12" customFormat="1" ht="25.92" customHeight="1">
      <c r="A94" s="12"/>
      <c r="B94" s="181"/>
      <c r="C94" s="182"/>
      <c r="D94" s="183" t="s">
        <v>71</v>
      </c>
      <c r="E94" s="184" t="s">
        <v>118</v>
      </c>
      <c r="F94" s="184" t="s">
        <v>119</v>
      </c>
      <c r="G94" s="182"/>
      <c r="H94" s="182"/>
      <c r="I94" s="185"/>
      <c r="J94" s="186">
        <f>BK94</f>
        <v>0</v>
      </c>
      <c r="K94" s="182"/>
      <c r="L94" s="187"/>
      <c r="M94" s="188"/>
      <c r="N94" s="189"/>
      <c r="O94" s="189"/>
      <c r="P94" s="190">
        <f>P95+P168+P203+P228+P234+P259+P266+P296+P312</f>
        <v>0</v>
      </c>
      <c r="Q94" s="189"/>
      <c r="R94" s="190">
        <f>R95+R168+R203+R228+R234+R259+R266+R296+R312</f>
        <v>203.14690949000001</v>
      </c>
      <c r="S94" s="189"/>
      <c r="T94" s="191">
        <f>T95+T168+T203+T228+T234+T259+T266+T296+T312</f>
        <v>42.268705999999995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2" t="s">
        <v>77</v>
      </c>
      <c r="AT94" s="193" t="s">
        <v>71</v>
      </c>
      <c r="AU94" s="193" t="s">
        <v>72</v>
      </c>
      <c r="AY94" s="192" t="s">
        <v>120</v>
      </c>
      <c r="BK94" s="194">
        <f>BK95+BK168+BK203+BK228+BK234+BK259+BK266+BK296+BK312</f>
        <v>0</v>
      </c>
    </row>
    <row r="95" s="12" customFormat="1" ht="22.8" customHeight="1">
      <c r="A95" s="12"/>
      <c r="B95" s="181"/>
      <c r="C95" s="182"/>
      <c r="D95" s="183" t="s">
        <v>71</v>
      </c>
      <c r="E95" s="195" t="s">
        <v>77</v>
      </c>
      <c r="F95" s="195" t="s">
        <v>121</v>
      </c>
      <c r="G95" s="182"/>
      <c r="H95" s="182"/>
      <c r="I95" s="185"/>
      <c r="J95" s="196">
        <f>BK95</f>
        <v>0</v>
      </c>
      <c r="K95" s="182"/>
      <c r="L95" s="187"/>
      <c r="M95" s="188"/>
      <c r="N95" s="189"/>
      <c r="O95" s="189"/>
      <c r="P95" s="190">
        <f>SUM(P96:P167)</f>
        <v>0</v>
      </c>
      <c r="Q95" s="189"/>
      <c r="R95" s="190">
        <f>SUM(R96:R167)</f>
        <v>0.0089200000000000008</v>
      </c>
      <c r="S95" s="189"/>
      <c r="T95" s="191">
        <f>SUM(T96:T167)</f>
        <v>30.255449999999996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2" t="s">
        <v>77</v>
      </c>
      <c r="AT95" s="193" t="s">
        <v>71</v>
      </c>
      <c r="AU95" s="193" t="s">
        <v>77</v>
      </c>
      <c r="AY95" s="192" t="s">
        <v>120</v>
      </c>
      <c r="BK95" s="194">
        <f>SUM(BK96:BK167)</f>
        <v>0</v>
      </c>
    </row>
    <row r="96" s="2" customFormat="1" ht="22.2" customHeight="1">
      <c r="A96" s="38"/>
      <c r="B96" s="39"/>
      <c r="C96" s="197" t="s">
        <v>77</v>
      </c>
      <c r="D96" s="197" t="s">
        <v>122</v>
      </c>
      <c r="E96" s="198" t="s">
        <v>123</v>
      </c>
      <c r="F96" s="199" t="s">
        <v>124</v>
      </c>
      <c r="G96" s="200" t="s">
        <v>125</v>
      </c>
      <c r="H96" s="201">
        <v>86.219999999999999</v>
      </c>
      <c r="I96" s="202"/>
      <c r="J96" s="203">
        <f>ROUND(I96*H96,2)</f>
        <v>0</v>
      </c>
      <c r="K96" s="199" t="s">
        <v>126</v>
      </c>
      <c r="L96" s="44"/>
      <c r="M96" s="204" t="s">
        <v>19</v>
      </c>
      <c r="N96" s="205" t="s">
        <v>43</v>
      </c>
      <c r="O96" s="84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8" t="s">
        <v>127</v>
      </c>
      <c r="AT96" s="208" t="s">
        <v>122</v>
      </c>
      <c r="AU96" s="208" t="s">
        <v>79</v>
      </c>
      <c r="AY96" s="17" t="s">
        <v>120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7" t="s">
        <v>77</v>
      </c>
      <c r="BK96" s="209">
        <f>ROUND(I96*H96,2)</f>
        <v>0</v>
      </c>
      <c r="BL96" s="17" t="s">
        <v>127</v>
      </c>
      <c r="BM96" s="208" t="s">
        <v>128</v>
      </c>
    </row>
    <row r="97" s="2" customFormat="1">
      <c r="A97" s="38"/>
      <c r="B97" s="39"/>
      <c r="C97" s="40"/>
      <c r="D97" s="210" t="s">
        <v>129</v>
      </c>
      <c r="E97" s="40"/>
      <c r="F97" s="211" t="s">
        <v>130</v>
      </c>
      <c r="G97" s="40"/>
      <c r="H97" s="40"/>
      <c r="I97" s="212"/>
      <c r="J97" s="40"/>
      <c r="K97" s="40"/>
      <c r="L97" s="44"/>
      <c r="M97" s="213"/>
      <c r="N97" s="214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129</v>
      </c>
      <c r="AU97" s="17" t="s">
        <v>79</v>
      </c>
    </row>
    <row r="98" s="2" customFormat="1" ht="19.8" customHeight="1">
      <c r="A98" s="38"/>
      <c r="B98" s="39"/>
      <c r="C98" s="197" t="s">
        <v>79</v>
      </c>
      <c r="D98" s="197" t="s">
        <v>122</v>
      </c>
      <c r="E98" s="198" t="s">
        <v>131</v>
      </c>
      <c r="F98" s="199" t="s">
        <v>132</v>
      </c>
      <c r="G98" s="200" t="s">
        <v>133</v>
      </c>
      <c r="H98" s="201">
        <v>1</v>
      </c>
      <c r="I98" s="202"/>
      <c r="J98" s="203">
        <f>ROUND(I98*H98,2)</f>
        <v>0</v>
      </c>
      <c r="K98" s="199" t="s">
        <v>126</v>
      </c>
      <c r="L98" s="44"/>
      <c r="M98" s="204" t="s">
        <v>19</v>
      </c>
      <c r="N98" s="205" t="s">
        <v>43</v>
      </c>
      <c r="O98" s="84"/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8" t="s">
        <v>127</v>
      </c>
      <c r="AT98" s="208" t="s">
        <v>122</v>
      </c>
      <c r="AU98" s="208" t="s">
        <v>79</v>
      </c>
      <c r="AY98" s="17" t="s">
        <v>120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7" t="s">
        <v>77</v>
      </c>
      <c r="BK98" s="209">
        <f>ROUND(I98*H98,2)</f>
        <v>0</v>
      </c>
      <c r="BL98" s="17" t="s">
        <v>127</v>
      </c>
      <c r="BM98" s="208" t="s">
        <v>134</v>
      </c>
    </row>
    <row r="99" s="2" customFormat="1">
      <c r="A99" s="38"/>
      <c r="B99" s="39"/>
      <c r="C99" s="40"/>
      <c r="D99" s="210" t="s">
        <v>129</v>
      </c>
      <c r="E99" s="40"/>
      <c r="F99" s="211" t="s">
        <v>135</v>
      </c>
      <c r="G99" s="40"/>
      <c r="H99" s="40"/>
      <c r="I99" s="212"/>
      <c r="J99" s="40"/>
      <c r="K99" s="40"/>
      <c r="L99" s="44"/>
      <c r="M99" s="213"/>
      <c r="N99" s="21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129</v>
      </c>
      <c r="AU99" s="17" t="s">
        <v>79</v>
      </c>
    </row>
    <row r="100" s="2" customFormat="1" ht="30" customHeight="1">
      <c r="A100" s="38"/>
      <c r="B100" s="39"/>
      <c r="C100" s="197" t="s">
        <v>136</v>
      </c>
      <c r="D100" s="197" t="s">
        <v>122</v>
      </c>
      <c r="E100" s="198" t="s">
        <v>137</v>
      </c>
      <c r="F100" s="199" t="s">
        <v>138</v>
      </c>
      <c r="G100" s="200" t="s">
        <v>125</v>
      </c>
      <c r="H100" s="201">
        <v>11.41</v>
      </c>
      <c r="I100" s="202"/>
      <c r="J100" s="203">
        <f>ROUND(I100*H100,2)</f>
        <v>0</v>
      </c>
      <c r="K100" s="199" t="s">
        <v>126</v>
      </c>
      <c r="L100" s="44"/>
      <c r="M100" s="204" t="s">
        <v>19</v>
      </c>
      <c r="N100" s="205" t="s">
        <v>43</v>
      </c>
      <c r="O100" s="84"/>
      <c r="P100" s="206">
        <f>O100*H100</f>
        <v>0</v>
      </c>
      <c r="Q100" s="206">
        <v>0</v>
      </c>
      <c r="R100" s="206">
        <f>Q100*H100</f>
        <v>0</v>
      </c>
      <c r="S100" s="206">
        <v>0.28999999999999998</v>
      </c>
      <c r="T100" s="207">
        <f>S100*H100</f>
        <v>3.3089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8" t="s">
        <v>127</v>
      </c>
      <c r="AT100" s="208" t="s">
        <v>122</v>
      </c>
      <c r="AU100" s="208" t="s">
        <v>79</v>
      </c>
      <c r="AY100" s="17" t="s">
        <v>120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7" t="s">
        <v>77</v>
      </c>
      <c r="BK100" s="209">
        <f>ROUND(I100*H100,2)</f>
        <v>0</v>
      </c>
      <c r="BL100" s="17" t="s">
        <v>127</v>
      </c>
      <c r="BM100" s="208" t="s">
        <v>139</v>
      </c>
    </row>
    <row r="101" s="2" customFormat="1">
      <c r="A101" s="38"/>
      <c r="B101" s="39"/>
      <c r="C101" s="40"/>
      <c r="D101" s="210" t="s">
        <v>129</v>
      </c>
      <c r="E101" s="40"/>
      <c r="F101" s="211" t="s">
        <v>140</v>
      </c>
      <c r="G101" s="40"/>
      <c r="H101" s="40"/>
      <c r="I101" s="212"/>
      <c r="J101" s="40"/>
      <c r="K101" s="40"/>
      <c r="L101" s="44"/>
      <c r="M101" s="213"/>
      <c r="N101" s="214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129</v>
      </c>
      <c r="AU101" s="17" t="s">
        <v>79</v>
      </c>
    </row>
    <row r="102" s="13" customFormat="1">
      <c r="A102" s="13"/>
      <c r="B102" s="215"/>
      <c r="C102" s="216"/>
      <c r="D102" s="217" t="s">
        <v>141</v>
      </c>
      <c r="E102" s="218" t="s">
        <v>19</v>
      </c>
      <c r="F102" s="219" t="s">
        <v>142</v>
      </c>
      <c r="G102" s="216"/>
      <c r="H102" s="220">
        <v>11.41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6" t="s">
        <v>141</v>
      </c>
      <c r="AU102" s="226" t="s">
        <v>79</v>
      </c>
      <c r="AV102" s="13" t="s">
        <v>79</v>
      </c>
      <c r="AW102" s="13" t="s">
        <v>33</v>
      </c>
      <c r="AX102" s="13" t="s">
        <v>77</v>
      </c>
      <c r="AY102" s="226" t="s">
        <v>120</v>
      </c>
    </row>
    <row r="103" s="2" customFormat="1" ht="30" customHeight="1">
      <c r="A103" s="38"/>
      <c r="B103" s="39"/>
      <c r="C103" s="197" t="s">
        <v>127</v>
      </c>
      <c r="D103" s="197" t="s">
        <v>122</v>
      </c>
      <c r="E103" s="198" t="s">
        <v>143</v>
      </c>
      <c r="F103" s="199" t="s">
        <v>144</v>
      </c>
      <c r="G103" s="200" t="s">
        <v>125</v>
      </c>
      <c r="H103" s="201">
        <v>21.82</v>
      </c>
      <c r="I103" s="202"/>
      <c r="J103" s="203">
        <f>ROUND(I103*H103,2)</f>
        <v>0</v>
      </c>
      <c r="K103" s="199" t="s">
        <v>126</v>
      </c>
      <c r="L103" s="44"/>
      <c r="M103" s="204" t="s">
        <v>19</v>
      </c>
      <c r="N103" s="205" t="s">
        <v>43</v>
      </c>
      <c r="O103" s="84"/>
      <c r="P103" s="206">
        <f>O103*H103</f>
        <v>0</v>
      </c>
      <c r="Q103" s="206">
        <v>0</v>
      </c>
      <c r="R103" s="206">
        <f>Q103*H103</f>
        <v>0</v>
      </c>
      <c r="S103" s="206">
        <v>0.44</v>
      </c>
      <c r="T103" s="207">
        <f>S103*H103</f>
        <v>9.6007999999999996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8" t="s">
        <v>127</v>
      </c>
      <c r="AT103" s="208" t="s">
        <v>122</v>
      </c>
      <c r="AU103" s="208" t="s">
        <v>79</v>
      </c>
      <c r="AY103" s="17" t="s">
        <v>120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7" t="s">
        <v>77</v>
      </c>
      <c r="BK103" s="209">
        <f>ROUND(I103*H103,2)</f>
        <v>0</v>
      </c>
      <c r="BL103" s="17" t="s">
        <v>127</v>
      </c>
      <c r="BM103" s="208" t="s">
        <v>145</v>
      </c>
    </row>
    <row r="104" s="2" customFormat="1">
      <c r="A104" s="38"/>
      <c r="B104" s="39"/>
      <c r="C104" s="40"/>
      <c r="D104" s="210" t="s">
        <v>129</v>
      </c>
      <c r="E104" s="40"/>
      <c r="F104" s="211" t="s">
        <v>146</v>
      </c>
      <c r="G104" s="40"/>
      <c r="H104" s="40"/>
      <c r="I104" s="212"/>
      <c r="J104" s="40"/>
      <c r="K104" s="40"/>
      <c r="L104" s="44"/>
      <c r="M104" s="213"/>
      <c r="N104" s="214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79</v>
      </c>
    </row>
    <row r="105" s="13" customFormat="1">
      <c r="A105" s="13"/>
      <c r="B105" s="215"/>
      <c r="C105" s="216"/>
      <c r="D105" s="217" t="s">
        <v>141</v>
      </c>
      <c r="E105" s="218" t="s">
        <v>19</v>
      </c>
      <c r="F105" s="219" t="s">
        <v>147</v>
      </c>
      <c r="G105" s="216"/>
      <c r="H105" s="220">
        <v>21.82</v>
      </c>
      <c r="I105" s="221"/>
      <c r="J105" s="216"/>
      <c r="K105" s="216"/>
      <c r="L105" s="222"/>
      <c r="M105" s="223"/>
      <c r="N105" s="224"/>
      <c r="O105" s="224"/>
      <c r="P105" s="224"/>
      <c r="Q105" s="224"/>
      <c r="R105" s="224"/>
      <c r="S105" s="224"/>
      <c r="T105" s="22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6" t="s">
        <v>141</v>
      </c>
      <c r="AU105" s="226" t="s">
        <v>79</v>
      </c>
      <c r="AV105" s="13" t="s">
        <v>79</v>
      </c>
      <c r="AW105" s="13" t="s">
        <v>33</v>
      </c>
      <c r="AX105" s="13" t="s">
        <v>77</v>
      </c>
      <c r="AY105" s="226" t="s">
        <v>120</v>
      </c>
    </row>
    <row r="106" s="2" customFormat="1" ht="30" customHeight="1">
      <c r="A106" s="38"/>
      <c r="B106" s="39"/>
      <c r="C106" s="197" t="s">
        <v>148</v>
      </c>
      <c r="D106" s="197" t="s">
        <v>122</v>
      </c>
      <c r="E106" s="198" t="s">
        <v>149</v>
      </c>
      <c r="F106" s="199" t="s">
        <v>150</v>
      </c>
      <c r="G106" s="200" t="s">
        <v>125</v>
      </c>
      <c r="H106" s="201">
        <v>11.41</v>
      </c>
      <c r="I106" s="202"/>
      <c r="J106" s="203">
        <f>ROUND(I106*H106,2)</f>
        <v>0</v>
      </c>
      <c r="K106" s="199" t="s">
        <v>126</v>
      </c>
      <c r="L106" s="44"/>
      <c r="M106" s="204" t="s">
        <v>19</v>
      </c>
      <c r="N106" s="205" t="s">
        <v>43</v>
      </c>
      <c r="O106" s="84"/>
      <c r="P106" s="206">
        <f>O106*H106</f>
        <v>0</v>
      </c>
      <c r="Q106" s="206">
        <v>0</v>
      </c>
      <c r="R106" s="206">
        <f>Q106*H106</f>
        <v>0</v>
      </c>
      <c r="S106" s="206">
        <v>0.32500000000000001</v>
      </c>
      <c r="T106" s="207">
        <f>S106*H106</f>
        <v>3.70825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8" t="s">
        <v>127</v>
      </c>
      <c r="AT106" s="208" t="s">
        <v>122</v>
      </c>
      <c r="AU106" s="208" t="s">
        <v>79</v>
      </c>
      <c r="AY106" s="17" t="s">
        <v>120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7" t="s">
        <v>77</v>
      </c>
      <c r="BK106" s="209">
        <f>ROUND(I106*H106,2)</f>
        <v>0</v>
      </c>
      <c r="BL106" s="17" t="s">
        <v>127</v>
      </c>
      <c r="BM106" s="208" t="s">
        <v>151</v>
      </c>
    </row>
    <row r="107" s="2" customFormat="1">
      <c r="A107" s="38"/>
      <c r="B107" s="39"/>
      <c r="C107" s="40"/>
      <c r="D107" s="210" t="s">
        <v>129</v>
      </c>
      <c r="E107" s="40"/>
      <c r="F107" s="211" t="s">
        <v>152</v>
      </c>
      <c r="G107" s="40"/>
      <c r="H107" s="40"/>
      <c r="I107" s="212"/>
      <c r="J107" s="40"/>
      <c r="K107" s="40"/>
      <c r="L107" s="44"/>
      <c r="M107" s="213"/>
      <c r="N107" s="21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129</v>
      </c>
      <c r="AU107" s="17" t="s">
        <v>79</v>
      </c>
    </row>
    <row r="108" s="13" customFormat="1">
      <c r="A108" s="13"/>
      <c r="B108" s="215"/>
      <c r="C108" s="216"/>
      <c r="D108" s="217" t="s">
        <v>141</v>
      </c>
      <c r="E108" s="218" t="s">
        <v>19</v>
      </c>
      <c r="F108" s="219" t="s">
        <v>153</v>
      </c>
      <c r="G108" s="216"/>
      <c r="H108" s="220">
        <v>11.41</v>
      </c>
      <c r="I108" s="221"/>
      <c r="J108" s="216"/>
      <c r="K108" s="216"/>
      <c r="L108" s="222"/>
      <c r="M108" s="223"/>
      <c r="N108" s="224"/>
      <c r="O108" s="224"/>
      <c r="P108" s="224"/>
      <c r="Q108" s="224"/>
      <c r="R108" s="224"/>
      <c r="S108" s="224"/>
      <c r="T108" s="22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6" t="s">
        <v>141</v>
      </c>
      <c r="AU108" s="226" t="s">
        <v>79</v>
      </c>
      <c r="AV108" s="13" t="s">
        <v>79</v>
      </c>
      <c r="AW108" s="13" t="s">
        <v>33</v>
      </c>
      <c r="AX108" s="13" t="s">
        <v>77</v>
      </c>
      <c r="AY108" s="226" t="s">
        <v>120</v>
      </c>
    </row>
    <row r="109" s="2" customFormat="1" ht="30" customHeight="1">
      <c r="A109" s="38"/>
      <c r="B109" s="39"/>
      <c r="C109" s="197" t="s">
        <v>154</v>
      </c>
      <c r="D109" s="197" t="s">
        <v>122</v>
      </c>
      <c r="E109" s="198" t="s">
        <v>155</v>
      </c>
      <c r="F109" s="199" t="s">
        <v>156</v>
      </c>
      <c r="G109" s="200" t="s">
        <v>125</v>
      </c>
      <c r="H109" s="201">
        <v>21.82</v>
      </c>
      <c r="I109" s="202"/>
      <c r="J109" s="203">
        <f>ROUND(I109*H109,2)</f>
        <v>0</v>
      </c>
      <c r="K109" s="199" t="s">
        <v>126</v>
      </c>
      <c r="L109" s="44"/>
      <c r="M109" s="204" t="s">
        <v>19</v>
      </c>
      <c r="N109" s="205" t="s">
        <v>43</v>
      </c>
      <c r="O109" s="84"/>
      <c r="P109" s="206">
        <f>O109*H109</f>
        <v>0</v>
      </c>
      <c r="Q109" s="206">
        <v>0</v>
      </c>
      <c r="R109" s="206">
        <f>Q109*H109</f>
        <v>0</v>
      </c>
      <c r="S109" s="206">
        <v>0.625</v>
      </c>
      <c r="T109" s="207">
        <f>S109*H109</f>
        <v>13.637499999999999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8" t="s">
        <v>127</v>
      </c>
      <c r="AT109" s="208" t="s">
        <v>122</v>
      </c>
      <c r="AU109" s="208" t="s">
        <v>79</v>
      </c>
      <c r="AY109" s="17" t="s">
        <v>120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7" t="s">
        <v>77</v>
      </c>
      <c r="BK109" s="209">
        <f>ROUND(I109*H109,2)</f>
        <v>0</v>
      </c>
      <c r="BL109" s="17" t="s">
        <v>127</v>
      </c>
      <c r="BM109" s="208" t="s">
        <v>157</v>
      </c>
    </row>
    <row r="110" s="2" customFormat="1">
      <c r="A110" s="38"/>
      <c r="B110" s="39"/>
      <c r="C110" s="40"/>
      <c r="D110" s="210" t="s">
        <v>129</v>
      </c>
      <c r="E110" s="40"/>
      <c r="F110" s="211" t="s">
        <v>158</v>
      </c>
      <c r="G110" s="40"/>
      <c r="H110" s="40"/>
      <c r="I110" s="212"/>
      <c r="J110" s="40"/>
      <c r="K110" s="40"/>
      <c r="L110" s="44"/>
      <c r="M110" s="213"/>
      <c r="N110" s="214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129</v>
      </c>
      <c r="AU110" s="17" t="s">
        <v>79</v>
      </c>
    </row>
    <row r="111" s="13" customFormat="1">
      <c r="A111" s="13"/>
      <c r="B111" s="215"/>
      <c r="C111" s="216"/>
      <c r="D111" s="217" t="s">
        <v>141</v>
      </c>
      <c r="E111" s="218" t="s">
        <v>19</v>
      </c>
      <c r="F111" s="219" t="s">
        <v>147</v>
      </c>
      <c r="G111" s="216"/>
      <c r="H111" s="220">
        <v>21.82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6" t="s">
        <v>141</v>
      </c>
      <c r="AU111" s="226" t="s">
        <v>79</v>
      </c>
      <c r="AV111" s="13" t="s">
        <v>79</v>
      </c>
      <c r="AW111" s="13" t="s">
        <v>33</v>
      </c>
      <c r="AX111" s="13" t="s">
        <v>77</v>
      </c>
      <c r="AY111" s="226" t="s">
        <v>120</v>
      </c>
    </row>
    <row r="112" s="2" customFormat="1" ht="14.4" customHeight="1">
      <c r="A112" s="38"/>
      <c r="B112" s="39"/>
      <c r="C112" s="197" t="s">
        <v>159</v>
      </c>
      <c r="D112" s="197" t="s">
        <v>122</v>
      </c>
      <c r="E112" s="198" t="s">
        <v>160</v>
      </c>
      <c r="F112" s="199" t="s">
        <v>161</v>
      </c>
      <c r="G112" s="200" t="s">
        <v>125</v>
      </c>
      <c r="H112" s="201">
        <v>614</v>
      </c>
      <c r="I112" s="202"/>
      <c r="J112" s="203">
        <f>ROUND(I112*H112,2)</f>
        <v>0</v>
      </c>
      <c r="K112" s="199" t="s">
        <v>126</v>
      </c>
      <c r="L112" s="44"/>
      <c r="M112" s="204" t="s">
        <v>19</v>
      </c>
      <c r="N112" s="205" t="s">
        <v>43</v>
      </c>
      <c r="O112" s="84"/>
      <c r="P112" s="206">
        <f>O112*H112</f>
        <v>0</v>
      </c>
      <c r="Q112" s="206">
        <v>0</v>
      </c>
      <c r="R112" s="206">
        <f>Q112*H112</f>
        <v>0</v>
      </c>
      <c r="S112" s="206">
        <v>0</v>
      </c>
      <c r="T112" s="207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8" t="s">
        <v>127</v>
      </c>
      <c r="AT112" s="208" t="s">
        <v>122</v>
      </c>
      <c r="AU112" s="208" t="s">
        <v>79</v>
      </c>
      <c r="AY112" s="17" t="s">
        <v>120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7" t="s">
        <v>77</v>
      </c>
      <c r="BK112" s="209">
        <f>ROUND(I112*H112,2)</f>
        <v>0</v>
      </c>
      <c r="BL112" s="17" t="s">
        <v>127</v>
      </c>
      <c r="BM112" s="208" t="s">
        <v>162</v>
      </c>
    </row>
    <row r="113" s="2" customFormat="1">
      <c r="A113" s="38"/>
      <c r="B113" s="39"/>
      <c r="C113" s="40"/>
      <c r="D113" s="210" t="s">
        <v>129</v>
      </c>
      <c r="E113" s="40"/>
      <c r="F113" s="211" t="s">
        <v>163</v>
      </c>
      <c r="G113" s="40"/>
      <c r="H113" s="40"/>
      <c r="I113" s="212"/>
      <c r="J113" s="40"/>
      <c r="K113" s="40"/>
      <c r="L113" s="44"/>
      <c r="M113" s="213"/>
      <c r="N113" s="214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129</v>
      </c>
      <c r="AU113" s="17" t="s">
        <v>79</v>
      </c>
    </row>
    <row r="114" s="2" customFormat="1" ht="19.8" customHeight="1">
      <c r="A114" s="38"/>
      <c r="B114" s="39"/>
      <c r="C114" s="197" t="s">
        <v>164</v>
      </c>
      <c r="D114" s="197" t="s">
        <v>122</v>
      </c>
      <c r="E114" s="198" t="s">
        <v>165</v>
      </c>
      <c r="F114" s="199" t="s">
        <v>166</v>
      </c>
      <c r="G114" s="200" t="s">
        <v>167</v>
      </c>
      <c r="H114" s="201">
        <v>64.965000000000003</v>
      </c>
      <c r="I114" s="202"/>
      <c r="J114" s="203">
        <f>ROUND(I114*H114,2)</f>
        <v>0</v>
      </c>
      <c r="K114" s="199" t="s">
        <v>126</v>
      </c>
      <c r="L114" s="44"/>
      <c r="M114" s="204" t="s">
        <v>19</v>
      </c>
      <c r="N114" s="205" t="s">
        <v>43</v>
      </c>
      <c r="O114" s="84"/>
      <c r="P114" s="206">
        <f>O114*H114</f>
        <v>0</v>
      </c>
      <c r="Q114" s="206">
        <v>0</v>
      </c>
      <c r="R114" s="206">
        <f>Q114*H114</f>
        <v>0</v>
      </c>
      <c r="S114" s="206">
        <v>0</v>
      </c>
      <c r="T114" s="207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8" t="s">
        <v>127</v>
      </c>
      <c r="AT114" s="208" t="s">
        <v>122</v>
      </c>
      <c r="AU114" s="208" t="s">
        <v>79</v>
      </c>
      <c r="AY114" s="17" t="s">
        <v>120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7" t="s">
        <v>77</v>
      </c>
      <c r="BK114" s="209">
        <f>ROUND(I114*H114,2)</f>
        <v>0</v>
      </c>
      <c r="BL114" s="17" t="s">
        <v>127</v>
      </c>
      <c r="BM114" s="208" t="s">
        <v>168</v>
      </c>
    </row>
    <row r="115" s="2" customFormat="1">
      <c r="A115" s="38"/>
      <c r="B115" s="39"/>
      <c r="C115" s="40"/>
      <c r="D115" s="210" t="s">
        <v>129</v>
      </c>
      <c r="E115" s="40"/>
      <c r="F115" s="211" t="s">
        <v>169</v>
      </c>
      <c r="G115" s="40"/>
      <c r="H115" s="40"/>
      <c r="I115" s="212"/>
      <c r="J115" s="40"/>
      <c r="K115" s="40"/>
      <c r="L115" s="44"/>
      <c r="M115" s="213"/>
      <c r="N115" s="21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129</v>
      </c>
      <c r="AU115" s="17" t="s">
        <v>79</v>
      </c>
    </row>
    <row r="116" s="13" customFormat="1">
      <c r="A116" s="13"/>
      <c r="B116" s="215"/>
      <c r="C116" s="216"/>
      <c r="D116" s="217" t="s">
        <v>141</v>
      </c>
      <c r="E116" s="218" t="s">
        <v>19</v>
      </c>
      <c r="F116" s="219" t="s">
        <v>170</v>
      </c>
      <c r="G116" s="216"/>
      <c r="H116" s="220">
        <v>4.3049999999999997</v>
      </c>
      <c r="I116" s="221"/>
      <c r="J116" s="216"/>
      <c r="K116" s="216"/>
      <c r="L116" s="222"/>
      <c r="M116" s="223"/>
      <c r="N116" s="224"/>
      <c r="O116" s="224"/>
      <c r="P116" s="224"/>
      <c r="Q116" s="224"/>
      <c r="R116" s="224"/>
      <c r="S116" s="224"/>
      <c r="T116" s="22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6" t="s">
        <v>141</v>
      </c>
      <c r="AU116" s="226" t="s">
        <v>79</v>
      </c>
      <c r="AV116" s="13" t="s">
        <v>79</v>
      </c>
      <c r="AW116" s="13" t="s">
        <v>33</v>
      </c>
      <c r="AX116" s="13" t="s">
        <v>72</v>
      </c>
      <c r="AY116" s="226" t="s">
        <v>120</v>
      </c>
    </row>
    <row r="117" s="13" customFormat="1">
      <c r="A117" s="13"/>
      <c r="B117" s="215"/>
      <c r="C117" s="216"/>
      <c r="D117" s="217" t="s">
        <v>141</v>
      </c>
      <c r="E117" s="218" t="s">
        <v>19</v>
      </c>
      <c r="F117" s="219" t="s">
        <v>171</v>
      </c>
      <c r="G117" s="216"/>
      <c r="H117" s="220">
        <v>4.5</v>
      </c>
      <c r="I117" s="221"/>
      <c r="J117" s="216"/>
      <c r="K117" s="216"/>
      <c r="L117" s="222"/>
      <c r="M117" s="223"/>
      <c r="N117" s="224"/>
      <c r="O117" s="224"/>
      <c r="P117" s="224"/>
      <c r="Q117" s="224"/>
      <c r="R117" s="224"/>
      <c r="S117" s="224"/>
      <c r="T117" s="22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6" t="s">
        <v>141</v>
      </c>
      <c r="AU117" s="226" t="s">
        <v>79</v>
      </c>
      <c r="AV117" s="13" t="s">
        <v>79</v>
      </c>
      <c r="AW117" s="13" t="s">
        <v>33</v>
      </c>
      <c r="AX117" s="13" t="s">
        <v>72</v>
      </c>
      <c r="AY117" s="226" t="s">
        <v>120</v>
      </c>
    </row>
    <row r="118" s="13" customFormat="1">
      <c r="A118" s="13"/>
      <c r="B118" s="215"/>
      <c r="C118" s="216"/>
      <c r="D118" s="217" t="s">
        <v>141</v>
      </c>
      <c r="E118" s="218" t="s">
        <v>19</v>
      </c>
      <c r="F118" s="219" t="s">
        <v>172</v>
      </c>
      <c r="G118" s="216"/>
      <c r="H118" s="220">
        <v>2.5</v>
      </c>
      <c r="I118" s="221"/>
      <c r="J118" s="216"/>
      <c r="K118" s="216"/>
      <c r="L118" s="222"/>
      <c r="M118" s="223"/>
      <c r="N118" s="224"/>
      <c r="O118" s="224"/>
      <c r="P118" s="224"/>
      <c r="Q118" s="224"/>
      <c r="R118" s="224"/>
      <c r="S118" s="224"/>
      <c r="T118" s="22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6" t="s">
        <v>141</v>
      </c>
      <c r="AU118" s="226" t="s">
        <v>79</v>
      </c>
      <c r="AV118" s="13" t="s">
        <v>79</v>
      </c>
      <c r="AW118" s="13" t="s">
        <v>33</v>
      </c>
      <c r="AX118" s="13" t="s">
        <v>72</v>
      </c>
      <c r="AY118" s="226" t="s">
        <v>120</v>
      </c>
    </row>
    <row r="119" s="13" customFormat="1">
      <c r="A119" s="13"/>
      <c r="B119" s="215"/>
      <c r="C119" s="216"/>
      <c r="D119" s="217" t="s">
        <v>141</v>
      </c>
      <c r="E119" s="218" t="s">
        <v>19</v>
      </c>
      <c r="F119" s="219" t="s">
        <v>173</v>
      </c>
      <c r="G119" s="216"/>
      <c r="H119" s="220">
        <v>4.1600000000000001</v>
      </c>
      <c r="I119" s="221"/>
      <c r="J119" s="216"/>
      <c r="K119" s="216"/>
      <c r="L119" s="222"/>
      <c r="M119" s="223"/>
      <c r="N119" s="224"/>
      <c r="O119" s="224"/>
      <c r="P119" s="224"/>
      <c r="Q119" s="224"/>
      <c r="R119" s="224"/>
      <c r="S119" s="224"/>
      <c r="T119" s="22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6" t="s">
        <v>141</v>
      </c>
      <c r="AU119" s="226" t="s">
        <v>79</v>
      </c>
      <c r="AV119" s="13" t="s">
        <v>79</v>
      </c>
      <c r="AW119" s="13" t="s">
        <v>33</v>
      </c>
      <c r="AX119" s="13" t="s">
        <v>72</v>
      </c>
      <c r="AY119" s="226" t="s">
        <v>120</v>
      </c>
    </row>
    <row r="120" s="13" customFormat="1">
      <c r="A120" s="13"/>
      <c r="B120" s="215"/>
      <c r="C120" s="216"/>
      <c r="D120" s="217" t="s">
        <v>141</v>
      </c>
      <c r="E120" s="218" t="s">
        <v>19</v>
      </c>
      <c r="F120" s="219" t="s">
        <v>174</v>
      </c>
      <c r="G120" s="216"/>
      <c r="H120" s="220">
        <v>49.5</v>
      </c>
      <c r="I120" s="221"/>
      <c r="J120" s="216"/>
      <c r="K120" s="216"/>
      <c r="L120" s="222"/>
      <c r="M120" s="223"/>
      <c r="N120" s="224"/>
      <c r="O120" s="224"/>
      <c r="P120" s="224"/>
      <c r="Q120" s="224"/>
      <c r="R120" s="224"/>
      <c r="S120" s="224"/>
      <c r="T120" s="22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6" t="s">
        <v>141</v>
      </c>
      <c r="AU120" s="226" t="s">
        <v>79</v>
      </c>
      <c r="AV120" s="13" t="s">
        <v>79</v>
      </c>
      <c r="AW120" s="13" t="s">
        <v>33</v>
      </c>
      <c r="AX120" s="13" t="s">
        <v>72</v>
      </c>
      <c r="AY120" s="226" t="s">
        <v>120</v>
      </c>
    </row>
    <row r="121" s="14" customFormat="1">
      <c r="A121" s="14"/>
      <c r="B121" s="227"/>
      <c r="C121" s="228"/>
      <c r="D121" s="217" t="s">
        <v>141</v>
      </c>
      <c r="E121" s="229" t="s">
        <v>19</v>
      </c>
      <c r="F121" s="230" t="s">
        <v>175</v>
      </c>
      <c r="G121" s="228"/>
      <c r="H121" s="231">
        <v>64.965000000000003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37" t="s">
        <v>141</v>
      </c>
      <c r="AU121" s="237" t="s">
        <v>79</v>
      </c>
      <c r="AV121" s="14" t="s">
        <v>127</v>
      </c>
      <c r="AW121" s="14" t="s">
        <v>33</v>
      </c>
      <c r="AX121" s="14" t="s">
        <v>77</v>
      </c>
      <c r="AY121" s="237" t="s">
        <v>120</v>
      </c>
    </row>
    <row r="122" s="2" customFormat="1" ht="14.4" customHeight="1">
      <c r="A122" s="38"/>
      <c r="B122" s="39"/>
      <c r="C122" s="197" t="s">
        <v>176</v>
      </c>
      <c r="D122" s="197" t="s">
        <v>122</v>
      </c>
      <c r="E122" s="198" t="s">
        <v>177</v>
      </c>
      <c r="F122" s="199" t="s">
        <v>178</v>
      </c>
      <c r="G122" s="200" t="s">
        <v>179</v>
      </c>
      <c r="H122" s="201">
        <v>40</v>
      </c>
      <c r="I122" s="202"/>
      <c r="J122" s="203">
        <f>ROUND(I122*H122,2)</f>
        <v>0</v>
      </c>
      <c r="K122" s="199" t="s">
        <v>126</v>
      </c>
      <c r="L122" s="44"/>
      <c r="M122" s="204" t="s">
        <v>19</v>
      </c>
      <c r="N122" s="205" t="s">
        <v>43</v>
      </c>
      <c r="O122" s="84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8" t="s">
        <v>127</v>
      </c>
      <c r="AT122" s="208" t="s">
        <v>122</v>
      </c>
      <c r="AU122" s="208" t="s">
        <v>79</v>
      </c>
      <c r="AY122" s="17" t="s">
        <v>120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7" t="s">
        <v>77</v>
      </c>
      <c r="BK122" s="209">
        <f>ROUND(I122*H122,2)</f>
        <v>0</v>
      </c>
      <c r="BL122" s="17" t="s">
        <v>127</v>
      </c>
      <c r="BM122" s="208" t="s">
        <v>180</v>
      </c>
    </row>
    <row r="123" s="2" customFormat="1">
      <c r="A123" s="38"/>
      <c r="B123" s="39"/>
      <c r="C123" s="40"/>
      <c r="D123" s="210" t="s">
        <v>129</v>
      </c>
      <c r="E123" s="40"/>
      <c r="F123" s="211" t="s">
        <v>181</v>
      </c>
      <c r="G123" s="40"/>
      <c r="H123" s="40"/>
      <c r="I123" s="212"/>
      <c r="J123" s="40"/>
      <c r="K123" s="40"/>
      <c r="L123" s="44"/>
      <c r="M123" s="213"/>
      <c r="N123" s="21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129</v>
      </c>
      <c r="AU123" s="17" t="s">
        <v>79</v>
      </c>
    </row>
    <row r="124" s="13" customFormat="1">
      <c r="A124" s="13"/>
      <c r="B124" s="215"/>
      <c r="C124" s="216"/>
      <c r="D124" s="217" t="s">
        <v>141</v>
      </c>
      <c r="E124" s="218" t="s">
        <v>19</v>
      </c>
      <c r="F124" s="219" t="s">
        <v>182</v>
      </c>
      <c r="G124" s="216"/>
      <c r="H124" s="220">
        <v>40</v>
      </c>
      <c r="I124" s="221"/>
      <c r="J124" s="216"/>
      <c r="K124" s="216"/>
      <c r="L124" s="222"/>
      <c r="M124" s="223"/>
      <c r="N124" s="224"/>
      <c r="O124" s="224"/>
      <c r="P124" s="224"/>
      <c r="Q124" s="224"/>
      <c r="R124" s="224"/>
      <c r="S124" s="224"/>
      <c r="T124" s="22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6" t="s">
        <v>141</v>
      </c>
      <c r="AU124" s="226" t="s">
        <v>79</v>
      </c>
      <c r="AV124" s="13" t="s">
        <v>79</v>
      </c>
      <c r="AW124" s="13" t="s">
        <v>33</v>
      </c>
      <c r="AX124" s="13" t="s">
        <v>77</v>
      </c>
      <c r="AY124" s="226" t="s">
        <v>120</v>
      </c>
    </row>
    <row r="125" s="2" customFormat="1" ht="22.2" customHeight="1">
      <c r="A125" s="38"/>
      <c r="B125" s="39"/>
      <c r="C125" s="197" t="s">
        <v>183</v>
      </c>
      <c r="D125" s="197" t="s">
        <v>122</v>
      </c>
      <c r="E125" s="198" t="s">
        <v>184</v>
      </c>
      <c r="F125" s="199" t="s">
        <v>185</v>
      </c>
      <c r="G125" s="200" t="s">
        <v>133</v>
      </c>
      <c r="H125" s="201">
        <v>1</v>
      </c>
      <c r="I125" s="202"/>
      <c r="J125" s="203">
        <f>ROUND(I125*H125,2)</f>
        <v>0</v>
      </c>
      <c r="K125" s="199" t="s">
        <v>126</v>
      </c>
      <c r="L125" s="44"/>
      <c r="M125" s="204" t="s">
        <v>19</v>
      </c>
      <c r="N125" s="205" t="s">
        <v>43</v>
      </c>
      <c r="O125" s="84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8" t="s">
        <v>127</v>
      </c>
      <c r="AT125" s="208" t="s">
        <v>122</v>
      </c>
      <c r="AU125" s="208" t="s">
        <v>79</v>
      </c>
      <c r="AY125" s="17" t="s">
        <v>120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7" t="s">
        <v>77</v>
      </c>
      <c r="BK125" s="209">
        <f>ROUND(I125*H125,2)</f>
        <v>0</v>
      </c>
      <c r="BL125" s="17" t="s">
        <v>127</v>
      </c>
      <c r="BM125" s="208" t="s">
        <v>186</v>
      </c>
    </row>
    <row r="126" s="2" customFormat="1">
      <c r="A126" s="38"/>
      <c r="B126" s="39"/>
      <c r="C126" s="40"/>
      <c r="D126" s="210" t="s">
        <v>129</v>
      </c>
      <c r="E126" s="40"/>
      <c r="F126" s="211" t="s">
        <v>187</v>
      </c>
      <c r="G126" s="40"/>
      <c r="H126" s="40"/>
      <c r="I126" s="212"/>
      <c r="J126" s="40"/>
      <c r="K126" s="40"/>
      <c r="L126" s="44"/>
      <c r="M126" s="213"/>
      <c r="N126" s="214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129</v>
      </c>
      <c r="AU126" s="17" t="s">
        <v>79</v>
      </c>
    </row>
    <row r="127" s="2" customFormat="1" ht="30" customHeight="1">
      <c r="A127" s="38"/>
      <c r="B127" s="39"/>
      <c r="C127" s="197" t="s">
        <v>188</v>
      </c>
      <c r="D127" s="197" t="s">
        <v>122</v>
      </c>
      <c r="E127" s="198" t="s">
        <v>189</v>
      </c>
      <c r="F127" s="199" t="s">
        <v>190</v>
      </c>
      <c r="G127" s="200" t="s">
        <v>167</v>
      </c>
      <c r="H127" s="201">
        <v>61.399999999999999</v>
      </c>
      <c r="I127" s="202"/>
      <c r="J127" s="203">
        <f>ROUND(I127*H127,2)</f>
        <v>0</v>
      </c>
      <c r="K127" s="199" t="s">
        <v>126</v>
      </c>
      <c r="L127" s="44"/>
      <c r="M127" s="204" t="s">
        <v>19</v>
      </c>
      <c r="N127" s="205" t="s">
        <v>43</v>
      </c>
      <c r="O127" s="84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8" t="s">
        <v>127</v>
      </c>
      <c r="AT127" s="208" t="s">
        <v>122</v>
      </c>
      <c r="AU127" s="208" t="s">
        <v>79</v>
      </c>
      <c r="AY127" s="17" t="s">
        <v>120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7" t="s">
        <v>77</v>
      </c>
      <c r="BK127" s="209">
        <f>ROUND(I127*H127,2)</f>
        <v>0</v>
      </c>
      <c r="BL127" s="17" t="s">
        <v>127</v>
      </c>
      <c r="BM127" s="208" t="s">
        <v>191</v>
      </c>
    </row>
    <row r="128" s="2" customFormat="1">
      <c r="A128" s="38"/>
      <c r="B128" s="39"/>
      <c r="C128" s="40"/>
      <c r="D128" s="210" t="s">
        <v>129</v>
      </c>
      <c r="E128" s="40"/>
      <c r="F128" s="211" t="s">
        <v>192</v>
      </c>
      <c r="G128" s="40"/>
      <c r="H128" s="40"/>
      <c r="I128" s="212"/>
      <c r="J128" s="40"/>
      <c r="K128" s="40"/>
      <c r="L128" s="44"/>
      <c r="M128" s="213"/>
      <c r="N128" s="214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129</v>
      </c>
      <c r="AU128" s="17" t="s">
        <v>79</v>
      </c>
    </row>
    <row r="129" s="13" customFormat="1">
      <c r="A129" s="13"/>
      <c r="B129" s="215"/>
      <c r="C129" s="216"/>
      <c r="D129" s="217" t="s">
        <v>141</v>
      </c>
      <c r="E129" s="218" t="s">
        <v>19</v>
      </c>
      <c r="F129" s="219" t="s">
        <v>193</v>
      </c>
      <c r="G129" s="216"/>
      <c r="H129" s="220">
        <v>61.399999999999999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6" t="s">
        <v>141</v>
      </c>
      <c r="AU129" s="226" t="s">
        <v>79</v>
      </c>
      <c r="AV129" s="13" t="s">
        <v>79</v>
      </c>
      <c r="AW129" s="13" t="s">
        <v>33</v>
      </c>
      <c r="AX129" s="13" t="s">
        <v>77</v>
      </c>
      <c r="AY129" s="226" t="s">
        <v>120</v>
      </c>
    </row>
    <row r="130" s="2" customFormat="1" ht="14.4" customHeight="1">
      <c r="A130" s="38"/>
      <c r="B130" s="39"/>
      <c r="C130" s="197" t="s">
        <v>194</v>
      </c>
      <c r="D130" s="197" t="s">
        <v>122</v>
      </c>
      <c r="E130" s="198" t="s">
        <v>195</v>
      </c>
      <c r="F130" s="199" t="s">
        <v>196</v>
      </c>
      <c r="G130" s="200" t="s">
        <v>125</v>
      </c>
      <c r="H130" s="201">
        <v>86.219999999999999</v>
      </c>
      <c r="I130" s="202"/>
      <c r="J130" s="203">
        <f>ROUND(I130*H130,2)</f>
        <v>0</v>
      </c>
      <c r="K130" s="199" t="s">
        <v>126</v>
      </c>
      <c r="L130" s="44"/>
      <c r="M130" s="204" t="s">
        <v>19</v>
      </c>
      <c r="N130" s="205" t="s">
        <v>43</v>
      </c>
      <c r="O130" s="84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8" t="s">
        <v>127</v>
      </c>
      <c r="AT130" s="208" t="s">
        <v>122</v>
      </c>
      <c r="AU130" s="208" t="s">
        <v>79</v>
      </c>
      <c r="AY130" s="17" t="s">
        <v>120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7" t="s">
        <v>77</v>
      </c>
      <c r="BK130" s="209">
        <f>ROUND(I130*H130,2)</f>
        <v>0</v>
      </c>
      <c r="BL130" s="17" t="s">
        <v>127</v>
      </c>
      <c r="BM130" s="208" t="s">
        <v>197</v>
      </c>
    </row>
    <row r="131" s="2" customFormat="1">
      <c r="A131" s="38"/>
      <c r="B131" s="39"/>
      <c r="C131" s="40"/>
      <c r="D131" s="210" t="s">
        <v>129</v>
      </c>
      <c r="E131" s="40"/>
      <c r="F131" s="211" t="s">
        <v>198</v>
      </c>
      <c r="G131" s="40"/>
      <c r="H131" s="40"/>
      <c r="I131" s="212"/>
      <c r="J131" s="40"/>
      <c r="K131" s="40"/>
      <c r="L131" s="44"/>
      <c r="M131" s="213"/>
      <c r="N131" s="21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129</v>
      </c>
      <c r="AU131" s="17" t="s">
        <v>79</v>
      </c>
    </row>
    <row r="132" s="2" customFormat="1" ht="30" customHeight="1">
      <c r="A132" s="38"/>
      <c r="B132" s="39"/>
      <c r="C132" s="197" t="s">
        <v>199</v>
      </c>
      <c r="D132" s="197" t="s">
        <v>122</v>
      </c>
      <c r="E132" s="198" t="s">
        <v>200</v>
      </c>
      <c r="F132" s="199" t="s">
        <v>201</v>
      </c>
      <c r="G132" s="200" t="s">
        <v>133</v>
      </c>
      <c r="H132" s="201">
        <v>4</v>
      </c>
      <c r="I132" s="202"/>
      <c r="J132" s="203">
        <f>ROUND(I132*H132,2)</f>
        <v>0</v>
      </c>
      <c r="K132" s="199" t="s">
        <v>126</v>
      </c>
      <c r="L132" s="44"/>
      <c r="M132" s="204" t="s">
        <v>19</v>
      </c>
      <c r="N132" s="205" t="s">
        <v>43</v>
      </c>
      <c r="O132" s="84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8" t="s">
        <v>127</v>
      </c>
      <c r="AT132" s="208" t="s">
        <v>122</v>
      </c>
      <c r="AU132" s="208" t="s">
        <v>79</v>
      </c>
      <c r="AY132" s="17" t="s">
        <v>120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7" t="s">
        <v>77</v>
      </c>
      <c r="BK132" s="209">
        <f>ROUND(I132*H132,2)</f>
        <v>0</v>
      </c>
      <c r="BL132" s="17" t="s">
        <v>127</v>
      </c>
      <c r="BM132" s="208" t="s">
        <v>202</v>
      </c>
    </row>
    <row r="133" s="2" customFormat="1">
      <c r="A133" s="38"/>
      <c r="B133" s="39"/>
      <c r="C133" s="40"/>
      <c r="D133" s="210" t="s">
        <v>129</v>
      </c>
      <c r="E133" s="40"/>
      <c r="F133" s="211" t="s">
        <v>203</v>
      </c>
      <c r="G133" s="40"/>
      <c r="H133" s="40"/>
      <c r="I133" s="212"/>
      <c r="J133" s="40"/>
      <c r="K133" s="40"/>
      <c r="L133" s="44"/>
      <c r="M133" s="213"/>
      <c r="N133" s="214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129</v>
      </c>
      <c r="AU133" s="17" t="s">
        <v>79</v>
      </c>
    </row>
    <row r="134" s="13" customFormat="1">
      <c r="A134" s="13"/>
      <c r="B134" s="215"/>
      <c r="C134" s="216"/>
      <c r="D134" s="217" t="s">
        <v>141</v>
      </c>
      <c r="E134" s="218" t="s">
        <v>19</v>
      </c>
      <c r="F134" s="219" t="s">
        <v>204</v>
      </c>
      <c r="G134" s="216"/>
      <c r="H134" s="220">
        <v>4</v>
      </c>
      <c r="I134" s="221"/>
      <c r="J134" s="216"/>
      <c r="K134" s="216"/>
      <c r="L134" s="222"/>
      <c r="M134" s="223"/>
      <c r="N134" s="224"/>
      <c r="O134" s="224"/>
      <c r="P134" s="224"/>
      <c r="Q134" s="224"/>
      <c r="R134" s="224"/>
      <c r="S134" s="224"/>
      <c r="T134" s="22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6" t="s">
        <v>141</v>
      </c>
      <c r="AU134" s="226" t="s">
        <v>79</v>
      </c>
      <c r="AV134" s="13" t="s">
        <v>79</v>
      </c>
      <c r="AW134" s="13" t="s">
        <v>33</v>
      </c>
      <c r="AX134" s="13" t="s">
        <v>77</v>
      </c>
      <c r="AY134" s="226" t="s">
        <v>120</v>
      </c>
    </row>
    <row r="135" s="2" customFormat="1" ht="30" customHeight="1">
      <c r="A135" s="38"/>
      <c r="B135" s="39"/>
      <c r="C135" s="197" t="s">
        <v>205</v>
      </c>
      <c r="D135" s="197" t="s">
        <v>122</v>
      </c>
      <c r="E135" s="198" t="s">
        <v>206</v>
      </c>
      <c r="F135" s="199" t="s">
        <v>207</v>
      </c>
      <c r="G135" s="200" t="s">
        <v>167</v>
      </c>
      <c r="H135" s="201">
        <v>67.790999999999997</v>
      </c>
      <c r="I135" s="202"/>
      <c r="J135" s="203">
        <f>ROUND(I135*H135,2)</f>
        <v>0</v>
      </c>
      <c r="K135" s="199" t="s">
        <v>126</v>
      </c>
      <c r="L135" s="44"/>
      <c r="M135" s="204" t="s">
        <v>19</v>
      </c>
      <c r="N135" s="205" t="s">
        <v>43</v>
      </c>
      <c r="O135" s="84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8" t="s">
        <v>127</v>
      </c>
      <c r="AT135" s="208" t="s">
        <v>122</v>
      </c>
      <c r="AU135" s="208" t="s">
        <v>79</v>
      </c>
      <c r="AY135" s="17" t="s">
        <v>120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7" t="s">
        <v>77</v>
      </c>
      <c r="BK135" s="209">
        <f>ROUND(I135*H135,2)</f>
        <v>0</v>
      </c>
      <c r="BL135" s="17" t="s">
        <v>127</v>
      </c>
      <c r="BM135" s="208" t="s">
        <v>208</v>
      </c>
    </row>
    <row r="136" s="2" customFormat="1">
      <c r="A136" s="38"/>
      <c r="B136" s="39"/>
      <c r="C136" s="40"/>
      <c r="D136" s="210" t="s">
        <v>129</v>
      </c>
      <c r="E136" s="40"/>
      <c r="F136" s="211" t="s">
        <v>209</v>
      </c>
      <c r="G136" s="40"/>
      <c r="H136" s="40"/>
      <c r="I136" s="212"/>
      <c r="J136" s="40"/>
      <c r="K136" s="40"/>
      <c r="L136" s="44"/>
      <c r="M136" s="213"/>
      <c r="N136" s="214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79</v>
      </c>
    </row>
    <row r="137" s="13" customFormat="1">
      <c r="A137" s="13"/>
      <c r="B137" s="215"/>
      <c r="C137" s="216"/>
      <c r="D137" s="217" t="s">
        <v>141</v>
      </c>
      <c r="E137" s="218" t="s">
        <v>19</v>
      </c>
      <c r="F137" s="219" t="s">
        <v>210</v>
      </c>
      <c r="G137" s="216"/>
      <c r="H137" s="220">
        <v>67.790999999999997</v>
      </c>
      <c r="I137" s="221"/>
      <c r="J137" s="216"/>
      <c r="K137" s="216"/>
      <c r="L137" s="222"/>
      <c r="M137" s="223"/>
      <c r="N137" s="224"/>
      <c r="O137" s="224"/>
      <c r="P137" s="224"/>
      <c r="Q137" s="224"/>
      <c r="R137" s="224"/>
      <c r="S137" s="224"/>
      <c r="T137" s="22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6" t="s">
        <v>141</v>
      </c>
      <c r="AU137" s="226" t="s">
        <v>79</v>
      </c>
      <c r="AV137" s="13" t="s">
        <v>79</v>
      </c>
      <c r="AW137" s="13" t="s">
        <v>33</v>
      </c>
      <c r="AX137" s="13" t="s">
        <v>77</v>
      </c>
      <c r="AY137" s="226" t="s">
        <v>120</v>
      </c>
    </row>
    <row r="138" s="2" customFormat="1" ht="34.8" customHeight="1">
      <c r="A138" s="38"/>
      <c r="B138" s="39"/>
      <c r="C138" s="197" t="s">
        <v>8</v>
      </c>
      <c r="D138" s="197" t="s">
        <v>122</v>
      </c>
      <c r="E138" s="198" t="s">
        <v>211</v>
      </c>
      <c r="F138" s="199" t="s">
        <v>212</v>
      </c>
      <c r="G138" s="200" t="s">
        <v>167</v>
      </c>
      <c r="H138" s="201">
        <v>1016.865</v>
      </c>
      <c r="I138" s="202"/>
      <c r="J138" s="203">
        <f>ROUND(I138*H138,2)</f>
        <v>0</v>
      </c>
      <c r="K138" s="199" t="s">
        <v>126</v>
      </c>
      <c r="L138" s="44"/>
      <c r="M138" s="204" t="s">
        <v>19</v>
      </c>
      <c r="N138" s="205" t="s">
        <v>43</v>
      </c>
      <c r="O138" s="84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8" t="s">
        <v>127</v>
      </c>
      <c r="AT138" s="208" t="s">
        <v>122</v>
      </c>
      <c r="AU138" s="208" t="s">
        <v>79</v>
      </c>
      <c r="AY138" s="17" t="s">
        <v>120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7" t="s">
        <v>77</v>
      </c>
      <c r="BK138" s="209">
        <f>ROUND(I138*H138,2)</f>
        <v>0</v>
      </c>
      <c r="BL138" s="17" t="s">
        <v>127</v>
      </c>
      <c r="BM138" s="208" t="s">
        <v>213</v>
      </c>
    </row>
    <row r="139" s="2" customFormat="1">
      <c r="A139" s="38"/>
      <c r="B139" s="39"/>
      <c r="C139" s="40"/>
      <c r="D139" s="210" t="s">
        <v>129</v>
      </c>
      <c r="E139" s="40"/>
      <c r="F139" s="211" t="s">
        <v>214</v>
      </c>
      <c r="G139" s="40"/>
      <c r="H139" s="40"/>
      <c r="I139" s="212"/>
      <c r="J139" s="40"/>
      <c r="K139" s="40"/>
      <c r="L139" s="44"/>
      <c r="M139" s="213"/>
      <c r="N139" s="214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129</v>
      </c>
      <c r="AU139" s="17" t="s">
        <v>79</v>
      </c>
    </row>
    <row r="140" s="13" customFormat="1">
      <c r="A140" s="13"/>
      <c r="B140" s="215"/>
      <c r="C140" s="216"/>
      <c r="D140" s="217" t="s">
        <v>141</v>
      </c>
      <c r="E140" s="218" t="s">
        <v>19</v>
      </c>
      <c r="F140" s="219" t="s">
        <v>215</v>
      </c>
      <c r="G140" s="216"/>
      <c r="H140" s="220">
        <v>1016.865</v>
      </c>
      <c r="I140" s="221"/>
      <c r="J140" s="216"/>
      <c r="K140" s="216"/>
      <c r="L140" s="222"/>
      <c r="M140" s="223"/>
      <c r="N140" s="224"/>
      <c r="O140" s="224"/>
      <c r="P140" s="224"/>
      <c r="Q140" s="224"/>
      <c r="R140" s="224"/>
      <c r="S140" s="224"/>
      <c r="T140" s="22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6" t="s">
        <v>141</v>
      </c>
      <c r="AU140" s="226" t="s">
        <v>79</v>
      </c>
      <c r="AV140" s="13" t="s">
        <v>79</v>
      </c>
      <c r="AW140" s="13" t="s">
        <v>33</v>
      </c>
      <c r="AX140" s="13" t="s">
        <v>77</v>
      </c>
      <c r="AY140" s="226" t="s">
        <v>120</v>
      </c>
    </row>
    <row r="141" s="2" customFormat="1" ht="22.2" customHeight="1">
      <c r="A141" s="38"/>
      <c r="B141" s="39"/>
      <c r="C141" s="197" t="s">
        <v>216</v>
      </c>
      <c r="D141" s="197" t="s">
        <v>122</v>
      </c>
      <c r="E141" s="198" t="s">
        <v>217</v>
      </c>
      <c r="F141" s="199" t="s">
        <v>218</v>
      </c>
      <c r="G141" s="200" t="s">
        <v>167</v>
      </c>
      <c r="H141" s="201">
        <v>61.399999999999999</v>
      </c>
      <c r="I141" s="202"/>
      <c r="J141" s="203">
        <f>ROUND(I141*H141,2)</f>
        <v>0</v>
      </c>
      <c r="K141" s="199" t="s">
        <v>126</v>
      </c>
      <c r="L141" s="44"/>
      <c r="M141" s="204" t="s">
        <v>19</v>
      </c>
      <c r="N141" s="205" t="s">
        <v>43</v>
      </c>
      <c r="O141" s="84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8" t="s">
        <v>127</v>
      </c>
      <c r="AT141" s="208" t="s">
        <v>122</v>
      </c>
      <c r="AU141" s="208" t="s">
        <v>79</v>
      </c>
      <c r="AY141" s="17" t="s">
        <v>120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7" t="s">
        <v>77</v>
      </c>
      <c r="BK141" s="209">
        <f>ROUND(I141*H141,2)</f>
        <v>0</v>
      </c>
      <c r="BL141" s="17" t="s">
        <v>127</v>
      </c>
      <c r="BM141" s="208" t="s">
        <v>219</v>
      </c>
    </row>
    <row r="142" s="2" customFormat="1">
      <c r="A142" s="38"/>
      <c r="B142" s="39"/>
      <c r="C142" s="40"/>
      <c r="D142" s="210" t="s">
        <v>129</v>
      </c>
      <c r="E142" s="40"/>
      <c r="F142" s="211" t="s">
        <v>220</v>
      </c>
      <c r="G142" s="40"/>
      <c r="H142" s="40"/>
      <c r="I142" s="212"/>
      <c r="J142" s="40"/>
      <c r="K142" s="40"/>
      <c r="L142" s="44"/>
      <c r="M142" s="213"/>
      <c r="N142" s="214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129</v>
      </c>
      <c r="AU142" s="17" t="s">
        <v>79</v>
      </c>
    </row>
    <row r="143" s="13" customFormat="1">
      <c r="A143" s="13"/>
      <c r="B143" s="215"/>
      <c r="C143" s="216"/>
      <c r="D143" s="217" t="s">
        <v>141</v>
      </c>
      <c r="E143" s="218" t="s">
        <v>19</v>
      </c>
      <c r="F143" s="219" t="s">
        <v>193</v>
      </c>
      <c r="G143" s="216"/>
      <c r="H143" s="220">
        <v>61.399999999999999</v>
      </c>
      <c r="I143" s="221"/>
      <c r="J143" s="216"/>
      <c r="K143" s="216"/>
      <c r="L143" s="222"/>
      <c r="M143" s="223"/>
      <c r="N143" s="224"/>
      <c r="O143" s="224"/>
      <c r="P143" s="224"/>
      <c r="Q143" s="224"/>
      <c r="R143" s="224"/>
      <c r="S143" s="224"/>
      <c r="T143" s="22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6" t="s">
        <v>141</v>
      </c>
      <c r="AU143" s="226" t="s">
        <v>79</v>
      </c>
      <c r="AV143" s="13" t="s">
        <v>79</v>
      </c>
      <c r="AW143" s="13" t="s">
        <v>33</v>
      </c>
      <c r="AX143" s="13" t="s">
        <v>77</v>
      </c>
      <c r="AY143" s="226" t="s">
        <v>120</v>
      </c>
    </row>
    <row r="144" s="2" customFormat="1" ht="22.2" customHeight="1">
      <c r="A144" s="38"/>
      <c r="B144" s="39"/>
      <c r="C144" s="197" t="s">
        <v>221</v>
      </c>
      <c r="D144" s="197" t="s">
        <v>122</v>
      </c>
      <c r="E144" s="198" t="s">
        <v>222</v>
      </c>
      <c r="F144" s="199" t="s">
        <v>223</v>
      </c>
      <c r="G144" s="200" t="s">
        <v>224</v>
      </c>
      <c r="H144" s="201">
        <v>108.46599999999999</v>
      </c>
      <c r="I144" s="202"/>
      <c r="J144" s="203">
        <f>ROUND(I144*H144,2)</f>
        <v>0</v>
      </c>
      <c r="K144" s="199" t="s">
        <v>126</v>
      </c>
      <c r="L144" s="44"/>
      <c r="M144" s="204" t="s">
        <v>19</v>
      </c>
      <c r="N144" s="205" t="s">
        <v>43</v>
      </c>
      <c r="O144" s="84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127</v>
      </c>
      <c r="AT144" s="208" t="s">
        <v>122</v>
      </c>
      <c r="AU144" s="208" t="s">
        <v>79</v>
      </c>
      <c r="AY144" s="17" t="s">
        <v>120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7" t="s">
        <v>77</v>
      </c>
      <c r="BK144" s="209">
        <f>ROUND(I144*H144,2)</f>
        <v>0</v>
      </c>
      <c r="BL144" s="17" t="s">
        <v>127</v>
      </c>
      <c r="BM144" s="208" t="s">
        <v>225</v>
      </c>
    </row>
    <row r="145" s="2" customFormat="1">
      <c r="A145" s="38"/>
      <c r="B145" s="39"/>
      <c r="C145" s="40"/>
      <c r="D145" s="210" t="s">
        <v>129</v>
      </c>
      <c r="E145" s="40"/>
      <c r="F145" s="211" t="s">
        <v>226</v>
      </c>
      <c r="G145" s="40"/>
      <c r="H145" s="40"/>
      <c r="I145" s="212"/>
      <c r="J145" s="40"/>
      <c r="K145" s="40"/>
      <c r="L145" s="44"/>
      <c r="M145" s="213"/>
      <c r="N145" s="214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129</v>
      </c>
      <c r="AU145" s="17" t="s">
        <v>79</v>
      </c>
    </row>
    <row r="146" s="13" customFormat="1">
      <c r="A146" s="13"/>
      <c r="B146" s="215"/>
      <c r="C146" s="216"/>
      <c r="D146" s="217" t="s">
        <v>141</v>
      </c>
      <c r="E146" s="218" t="s">
        <v>19</v>
      </c>
      <c r="F146" s="219" t="s">
        <v>227</v>
      </c>
      <c r="G146" s="216"/>
      <c r="H146" s="220">
        <v>108.46599999999999</v>
      </c>
      <c r="I146" s="221"/>
      <c r="J146" s="216"/>
      <c r="K146" s="216"/>
      <c r="L146" s="222"/>
      <c r="M146" s="223"/>
      <c r="N146" s="224"/>
      <c r="O146" s="224"/>
      <c r="P146" s="224"/>
      <c r="Q146" s="224"/>
      <c r="R146" s="224"/>
      <c r="S146" s="224"/>
      <c r="T146" s="22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6" t="s">
        <v>141</v>
      </c>
      <c r="AU146" s="226" t="s">
        <v>79</v>
      </c>
      <c r="AV146" s="13" t="s">
        <v>79</v>
      </c>
      <c r="AW146" s="13" t="s">
        <v>33</v>
      </c>
      <c r="AX146" s="13" t="s">
        <v>77</v>
      </c>
      <c r="AY146" s="226" t="s">
        <v>120</v>
      </c>
    </row>
    <row r="147" s="2" customFormat="1" ht="19.8" customHeight="1">
      <c r="A147" s="38"/>
      <c r="B147" s="39"/>
      <c r="C147" s="197" t="s">
        <v>228</v>
      </c>
      <c r="D147" s="197" t="s">
        <v>122</v>
      </c>
      <c r="E147" s="198" t="s">
        <v>229</v>
      </c>
      <c r="F147" s="199" t="s">
        <v>230</v>
      </c>
      <c r="G147" s="200" t="s">
        <v>167</v>
      </c>
      <c r="H147" s="201">
        <v>67.790999999999997</v>
      </c>
      <c r="I147" s="202"/>
      <c r="J147" s="203">
        <f>ROUND(I147*H147,2)</f>
        <v>0</v>
      </c>
      <c r="K147" s="199" t="s">
        <v>126</v>
      </c>
      <c r="L147" s="44"/>
      <c r="M147" s="204" t="s">
        <v>19</v>
      </c>
      <c r="N147" s="205" t="s">
        <v>43</v>
      </c>
      <c r="O147" s="84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8" t="s">
        <v>127</v>
      </c>
      <c r="AT147" s="208" t="s">
        <v>122</v>
      </c>
      <c r="AU147" s="208" t="s">
        <v>79</v>
      </c>
      <c r="AY147" s="17" t="s">
        <v>120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7" t="s">
        <v>77</v>
      </c>
      <c r="BK147" s="209">
        <f>ROUND(I147*H147,2)</f>
        <v>0</v>
      </c>
      <c r="BL147" s="17" t="s">
        <v>127</v>
      </c>
      <c r="BM147" s="208" t="s">
        <v>231</v>
      </c>
    </row>
    <row r="148" s="2" customFormat="1">
      <c r="A148" s="38"/>
      <c r="B148" s="39"/>
      <c r="C148" s="40"/>
      <c r="D148" s="210" t="s">
        <v>129</v>
      </c>
      <c r="E148" s="40"/>
      <c r="F148" s="211" t="s">
        <v>232</v>
      </c>
      <c r="G148" s="40"/>
      <c r="H148" s="40"/>
      <c r="I148" s="212"/>
      <c r="J148" s="40"/>
      <c r="K148" s="40"/>
      <c r="L148" s="44"/>
      <c r="M148" s="213"/>
      <c r="N148" s="214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129</v>
      </c>
      <c r="AU148" s="17" t="s">
        <v>79</v>
      </c>
    </row>
    <row r="149" s="2" customFormat="1" ht="22.2" customHeight="1">
      <c r="A149" s="38"/>
      <c r="B149" s="39"/>
      <c r="C149" s="197" t="s">
        <v>233</v>
      </c>
      <c r="D149" s="197" t="s">
        <v>122</v>
      </c>
      <c r="E149" s="198" t="s">
        <v>234</v>
      </c>
      <c r="F149" s="199" t="s">
        <v>235</v>
      </c>
      <c r="G149" s="200" t="s">
        <v>125</v>
      </c>
      <c r="H149" s="201">
        <v>446</v>
      </c>
      <c r="I149" s="202"/>
      <c r="J149" s="203">
        <f>ROUND(I149*H149,2)</f>
        <v>0</v>
      </c>
      <c r="K149" s="199" t="s">
        <v>126</v>
      </c>
      <c r="L149" s="44"/>
      <c r="M149" s="204" t="s">
        <v>19</v>
      </c>
      <c r="N149" s="205" t="s">
        <v>43</v>
      </c>
      <c r="O149" s="84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8" t="s">
        <v>127</v>
      </c>
      <c r="AT149" s="208" t="s">
        <v>122</v>
      </c>
      <c r="AU149" s="208" t="s">
        <v>79</v>
      </c>
      <c r="AY149" s="17" t="s">
        <v>120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7" t="s">
        <v>77</v>
      </c>
      <c r="BK149" s="209">
        <f>ROUND(I149*H149,2)</f>
        <v>0</v>
      </c>
      <c r="BL149" s="17" t="s">
        <v>127</v>
      </c>
      <c r="BM149" s="208" t="s">
        <v>236</v>
      </c>
    </row>
    <row r="150" s="2" customFormat="1">
      <c r="A150" s="38"/>
      <c r="B150" s="39"/>
      <c r="C150" s="40"/>
      <c r="D150" s="210" t="s">
        <v>129</v>
      </c>
      <c r="E150" s="40"/>
      <c r="F150" s="211" t="s">
        <v>237</v>
      </c>
      <c r="G150" s="40"/>
      <c r="H150" s="40"/>
      <c r="I150" s="212"/>
      <c r="J150" s="40"/>
      <c r="K150" s="40"/>
      <c r="L150" s="44"/>
      <c r="M150" s="213"/>
      <c r="N150" s="214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129</v>
      </c>
      <c r="AU150" s="17" t="s">
        <v>79</v>
      </c>
    </row>
    <row r="151" s="2" customFormat="1" ht="22.2" customHeight="1">
      <c r="A151" s="38"/>
      <c r="B151" s="39"/>
      <c r="C151" s="197" t="s">
        <v>238</v>
      </c>
      <c r="D151" s="197" t="s">
        <v>122</v>
      </c>
      <c r="E151" s="198" t="s">
        <v>239</v>
      </c>
      <c r="F151" s="199" t="s">
        <v>240</v>
      </c>
      <c r="G151" s="200" t="s">
        <v>125</v>
      </c>
      <c r="H151" s="201">
        <v>446</v>
      </c>
      <c r="I151" s="202"/>
      <c r="J151" s="203">
        <f>ROUND(I151*H151,2)</f>
        <v>0</v>
      </c>
      <c r="K151" s="199" t="s">
        <v>126</v>
      </c>
      <c r="L151" s="44"/>
      <c r="M151" s="204" t="s">
        <v>19</v>
      </c>
      <c r="N151" s="205" t="s">
        <v>43</v>
      </c>
      <c r="O151" s="84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8" t="s">
        <v>127</v>
      </c>
      <c r="AT151" s="208" t="s">
        <v>122</v>
      </c>
      <c r="AU151" s="208" t="s">
        <v>79</v>
      </c>
      <c r="AY151" s="17" t="s">
        <v>120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7" t="s">
        <v>77</v>
      </c>
      <c r="BK151" s="209">
        <f>ROUND(I151*H151,2)</f>
        <v>0</v>
      </c>
      <c r="BL151" s="17" t="s">
        <v>127</v>
      </c>
      <c r="BM151" s="208" t="s">
        <v>241</v>
      </c>
    </row>
    <row r="152" s="2" customFormat="1">
      <c r="A152" s="38"/>
      <c r="B152" s="39"/>
      <c r="C152" s="40"/>
      <c r="D152" s="210" t="s">
        <v>129</v>
      </c>
      <c r="E152" s="40"/>
      <c r="F152" s="211" t="s">
        <v>242</v>
      </c>
      <c r="G152" s="40"/>
      <c r="H152" s="40"/>
      <c r="I152" s="212"/>
      <c r="J152" s="40"/>
      <c r="K152" s="40"/>
      <c r="L152" s="44"/>
      <c r="M152" s="213"/>
      <c r="N152" s="214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129</v>
      </c>
      <c r="AU152" s="17" t="s">
        <v>79</v>
      </c>
    </row>
    <row r="153" s="2" customFormat="1" ht="14.4" customHeight="1">
      <c r="A153" s="38"/>
      <c r="B153" s="39"/>
      <c r="C153" s="238" t="s">
        <v>7</v>
      </c>
      <c r="D153" s="238" t="s">
        <v>243</v>
      </c>
      <c r="E153" s="239" t="s">
        <v>244</v>
      </c>
      <c r="F153" s="240" t="s">
        <v>245</v>
      </c>
      <c r="G153" s="241" t="s">
        <v>246</v>
      </c>
      <c r="H153" s="242">
        <v>8.9199999999999999</v>
      </c>
      <c r="I153" s="243"/>
      <c r="J153" s="244">
        <f>ROUND(I153*H153,2)</f>
        <v>0</v>
      </c>
      <c r="K153" s="240" t="s">
        <v>126</v>
      </c>
      <c r="L153" s="245"/>
      <c r="M153" s="246" t="s">
        <v>19</v>
      </c>
      <c r="N153" s="247" t="s">
        <v>43</v>
      </c>
      <c r="O153" s="84"/>
      <c r="P153" s="206">
        <f>O153*H153</f>
        <v>0</v>
      </c>
      <c r="Q153" s="206">
        <v>0.001</v>
      </c>
      <c r="R153" s="206">
        <f>Q153*H153</f>
        <v>0.0089200000000000008</v>
      </c>
      <c r="S153" s="206">
        <v>0</v>
      </c>
      <c r="T153" s="20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8" t="s">
        <v>164</v>
      </c>
      <c r="AT153" s="208" t="s">
        <v>243</v>
      </c>
      <c r="AU153" s="208" t="s">
        <v>79</v>
      </c>
      <c r="AY153" s="17" t="s">
        <v>120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7" t="s">
        <v>77</v>
      </c>
      <c r="BK153" s="209">
        <f>ROUND(I153*H153,2)</f>
        <v>0</v>
      </c>
      <c r="BL153" s="17" t="s">
        <v>127</v>
      </c>
      <c r="BM153" s="208" t="s">
        <v>247</v>
      </c>
    </row>
    <row r="154" s="13" customFormat="1">
      <c r="A154" s="13"/>
      <c r="B154" s="215"/>
      <c r="C154" s="216"/>
      <c r="D154" s="217" t="s">
        <v>141</v>
      </c>
      <c r="E154" s="216"/>
      <c r="F154" s="219" t="s">
        <v>248</v>
      </c>
      <c r="G154" s="216"/>
      <c r="H154" s="220">
        <v>8.9199999999999999</v>
      </c>
      <c r="I154" s="221"/>
      <c r="J154" s="216"/>
      <c r="K154" s="216"/>
      <c r="L154" s="222"/>
      <c r="M154" s="223"/>
      <c r="N154" s="224"/>
      <c r="O154" s="224"/>
      <c r="P154" s="224"/>
      <c r="Q154" s="224"/>
      <c r="R154" s="224"/>
      <c r="S154" s="224"/>
      <c r="T154" s="22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6" t="s">
        <v>141</v>
      </c>
      <c r="AU154" s="226" t="s">
        <v>79</v>
      </c>
      <c r="AV154" s="13" t="s">
        <v>79</v>
      </c>
      <c r="AW154" s="13" t="s">
        <v>4</v>
      </c>
      <c r="AX154" s="13" t="s">
        <v>77</v>
      </c>
      <c r="AY154" s="226" t="s">
        <v>120</v>
      </c>
    </row>
    <row r="155" s="2" customFormat="1" ht="19.8" customHeight="1">
      <c r="A155" s="38"/>
      <c r="B155" s="39"/>
      <c r="C155" s="197" t="s">
        <v>249</v>
      </c>
      <c r="D155" s="197" t="s">
        <v>122</v>
      </c>
      <c r="E155" s="198" t="s">
        <v>250</v>
      </c>
      <c r="F155" s="199" t="s">
        <v>251</v>
      </c>
      <c r="G155" s="200" t="s">
        <v>125</v>
      </c>
      <c r="H155" s="201">
        <v>446</v>
      </c>
      <c r="I155" s="202"/>
      <c r="J155" s="203">
        <f>ROUND(I155*H155,2)</f>
        <v>0</v>
      </c>
      <c r="K155" s="199" t="s">
        <v>126</v>
      </c>
      <c r="L155" s="44"/>
      <c r="M155" s="204" t="s">
        <v>19</v>
      </c>
      <c r="N155" s="205" t="s">
        <v>43</v>
      </c>
      <c r="O155" s="84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8" t="s">
        <v>127</v>
      </c>
      <c r="AT155" s="208" t="s">
        <v>122</v>
      </c>
      <c r="AU155" s="208" t="s">
        <v>79</v>
      </c>
      <c r="AY155" s="17" t="s">
        <v>120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7" t="s">
        <v>77</v>
      </c>
      <c r="BK155" s="209">
        <f>ROUND(I155*H155,2)</f>
        <v>0</v>
      </c>
      <c r="BL155" s="17" t="s">
        <v>127</v>
      </c>
      <c r="BM155" s="208" t="s">
        <v>252</v>
      </c>
    </row>
    <row r="156" s="2" customFormat="1">
      <c r="A156" s="38"/>
      <c r="B156" s="39"/>
      <c r="C156" s="40"/>
      <c r="D156" s="210" t="s">
        <v>129</v>
      </c>
      <c r="E156" s="40"/>
      <c r="F156" s="211" t="s">
        <v>253</v>
      </c>
      <c r="G156" s="40"/>
      <c r="H156" s="40"/>
      <c r="I156" s="212"/>
      <c r="J156" s="40"/>
      <c r="K156" s="40"/>
      <c r="L156" s="44"/>
      <c r="M156" s="213"/>
      <c r="N156" s="214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129</v>
      </c>
      <c r="AU156" s="17" t="s">
        <v>79</v>
      </c>
    </row>
    <row r="157" s="13" customFormat="1">
      <c r="A157" s="13"/>
      <c r="B157" s="215"/>
      <c r="C157" s="216"/>
      <c r="D157" s="217" t="s">
        <v>141</v>
      </c>
      <c r="E157" s="218" t="s">
        <v>19</v>
      </c>
      <c r="F157" s="219" t="s">
        <v>254</v>
      </c>
      <c r="G157" s="216"/>
      <c r="H157" s="220">
        <v>446</v>
      </c>
      <c r="I157" s="221"/>
      <c r="J157" s="216"/>
      <c r="K157" s="216"/>
      <c r="L157" s="222"/>
      <c r="M157" s="223"/>
      <c r="N157" s="224"/>
      <c r="O157" s="224"/>
      <c r="P157" s="224"/>
      <c r="Q157" s="224"/>
      <c r="R157" s="224"/>
      <c r="S157" s="224"/>
      <c r="T157" s="22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6" t="s">
        <v>141</v>
      </c>
      <c r="AU157" s="226" t="s">
        <v>79</v>
      </c>
      <c r="AV157" s="13" t="s">
        <v>79</v>
      </c>
      <c r="AW157" s="13" t="s">
        <v>33</v>
      </c>
      <c r="AX157" s="13" t="s">
        <v>77</v>
      </c>
      <c r="AY157" s="226" t="s">
        <v>120</v>
      </c>
    </row>
    <row r="158" s="2" customFormat="1" ht="19.8" customHeight="1">
      <c r="A158" s="38"/>
      <c r="B158" s="39"/>
      <c r="C158" s="197" t="s">
        <v>255</v>
      </c>
      <c r="D158" s="197" t="s">
        <v>122</v>
      </c>
      <c r="E158" s="198" t="s">
        <v>256</v>
      </c>
      <c r="F158" s="199" t="s">
        <v>257</v>
      </c>
      <c r="G158" s="200" t="s">
        <v>125</v>
      </c>
      <c r="H158" s="201">
        <v>191.56999999999999</v>
      </c>
      <c r="I158" s="202"/>
      <c r="J158" s="203">
        <f>ROUND(I158*H158,2)</f>
        <v>0</v>
      </c>
      <c r="K158" s="199" t="s">
        <v>126</v>
      </c>
      <c r="L158" s="44"/>
      <c r="M158" s="204" t="s">
        <v>19</v>
      </c>
      <c r="N158" s="205" t="s">
        <v>43</v>
      </c>
      <c r="O158" s="84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8" t="s">
        <v>127</v>
      </c>
      <c r="AT158" s="208" t="s">
        <v>122</v>
      </c>
      <c r="AU158" s="208" t="s">
        <v>79</v>
      </c>
      <c r="AY158" s="17" t="s">
        <v>120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7" t="s">
        <v>77</v>
      </c>
      <c r="BK158" s="209">
        <f>ROUND(I158*H158,2)</f>
        <v>0</v>
      </c>
      <c r="BL158" s="17" t="s">
        <v>127</v>
      </c>
      <c r="BM158" s="208" t="s">
        <v>258</v>
      </c>
    </row>
    <row r="159" s="2" customFormat="1">
      <c r="A159" s="38"/>
      <c r="B159" s="39"/>
      <c r="C159" s="40"/>
      <c r="D159" s="210" t="s">
        <v>129</v>
      </c>
      <c r="E159" s="40"/>
      <c r="F159" s="211" t="s">
        <v>259</v>
      </c>
      <c r="G159" s="40"/>
      <c r="H159" s="40"/>
      <c r="I159" s="212"/>
      <c r="J159" s="40"/>
      <c r="K159" s="40"/>
      <c r="L159" s="44"/>
      <c r="M159" s="213"/>
      <c r="N159" s="214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129</v>
      </c>
      <c r="AU159" s="17" t="s">
        <v>79</v>
      </c>
    </row>
    <row r="160" s="13" customFormat="1">
      <c r="A160" s="13"/>
      <c r="B160" s="215"/>
      <c r="C160" s="216"/>
      <c r="D160" s="217" t="s">
        <v>141</v>
      </c>
      <c r="E160" s="218" t="s">
        <v>19</v>
      </c>
      <c r="F160" s="219" t="s">
        <v>260</v>
      </c>
      <c r="G160" s="216"/>
      <c r="H160" s="220">
        <v>28.699999999999999</v>
      </c>
      <c r="I160" s="221"/>
      <c r="J160" s="216"/>
      <c r="K160" s="216"/>
      <c r="L160" s="222"/>
      <c r="M160" s="223"/>
      <c r="N160" s="224"/>
      <c r="O160" s="224"/>
      <c r="P160" s="224"/>
      <c r="Q160" s="224"/>
      <c r="R160" s="224"/>
      <c r="S160" s="224"/>
      <c r="T160" s="22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6" t="s">
        <v>141</v>
      </c>
      <c r="AU160" s="226" t="s">
        <v>79</v>
      </c>
      <c r="AV160" s="13" t="s">
        <v>79</v>
      </c>
      <c r="AW160" s="13" t="s">
        <v>33</v>
      </c>
      <c r="AX160" s="13" t="s">
        <v>72</v>
      </c>
      <c r="AY160" s="226" t="s">
        <v>120</v>
      </c>
    </row>
    <row r="161" s="13" customFormat="1">
      <c r="A161" s="13"/>
      <c r="B161" s="215"/>
      <c r="C161" s="216"/>
      <c r="D161" s="217" t="s">
        <v>141</v>
      </c>
      <c r="E161" s="218" t="s">
        <v>19</v>
      </c>
      <c r="F161" s="219" t="s">
        <v>261</v>
      </c>
      <c r="G161" s="216"/>
      <c r="H161" s="220">
        <v>23.870000000000001</v>
      </c>
      <c r="I161" s="221"/>
      <c r="J161" s="216"/>
      <c r="K161" s="216"/>
      <c r="L161" s="222"/>
      <c r="M161" s="223"/>
      <c r="N161" s="224"/>
      <c r="O161" s="224"/>
      <c r="P161" s="224"/>
      <c r="Q161" s="224"/>
      <c r="R161" s="224"/>
      <c r="S161" s="224"/>
      <c r="T161" s="22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6" t="s">
        <v>141</v>
      </c>
      <c r="AU161" s="226" t="s">
        <v>79</v>
      </c>
      <c r="AV161" s="13" t="s">
        <v>79</v>
      </c>
      <c r="AW161" s="13" t="s">
        <v>33</v>
      </c>
      <c r="AX161" s="13" t="s">
        <v>72</v>
      </c>
      <c r="AY161" s="226" t="s">
        <v>120</v>
      </c>
    </row>
    <row r="162" s="13" customFormat="1">
      <c r="A162" s="13"/>
      <c r="B162" s="215"/>
      <c r="C162" s="216"/>
      <c r="D162" s="217" t="s">
        <v>141</v>
      </c>
      <c r="E162" s="218" t="s">
        <v>19</v>
      </c>
      <c r="F162" s="219" t="s">
        <v>262</v>
      </c>
      <c r="G162" s="216"/>
      <c r="H162" s="220">
        <v>10</v>
      </c>
      <c r="I162" s="221"/>
      <c r="J162" s="216"/>
      <c r="K162" s="216"/>
      <c r="L162" s="222"/>
      <c r="M162" s="223"/>
      <c r="N162" s="224"/>
      <c r="O162" s="224"/>
      <c r="P162" s="224"/>
      <c r="Q162" s="224"/>
      <c r="R162" s="224"/>
      <c r="S162" s="224"/>
      <c r="T162" s="22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6" t="s">
        <v>141</v>
      </c>
      <c r="AU162" s="226" t="s">
        <v>79</v>
      </c>
      <c r="AV162" s="13" t="s">
        <v>79</v>
      </c>
      <c r="AW162" s="13" t="s">
        <v>33</v>
      </c>
      <c r="AX162" s="13" t="s">
        <v>72</v>
      </c>
      <c r="AY162" s="226" t="s">
        <v>120</v>
      </c>
    </row>
    <row r="163" s="13" customFormat="1">
      <c r="A163" s="13"/>
      <c r="B163" s="215"/>
      <c r="C163" s="216"/>
      <c r="D163" s="217" t="s">
        <v>141</v>
      </c>
      <c r="E163" s="218" t="s">
        <v>19</v>
      </c>
      <c r="F163" s="219" t="s">
        <v>263</v>
      </c>
      <c r="G163" s="216"/>
      <c r="H163" s="220">
        <v>30</v>
      </c>
      <c r="I163" s="221"/>
      <c r="J163" s="216"/>
      <c r="K163" s="216"/>
      <c r="L163" s="222"/>
      <c r="M163" s="223"/>
      <c r="N163" s="224"/>
      <c r="O163" s="224"/>
      <c r="P163" s="224"/>
      <c r="Q163" s="224"/>
      <c r="R163" s="224"/>
      <c r="S163" s="224"/>
      <c r="T163" s="22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6" t="s">
        <v>141</v>
      </c>
      <c r="AU163" s="226" t="s">
        <v>79</v>
      </c>
      <c r="AV163" s="13" t="s">
        <v>79</v>
      </c>
      <c r="AW163" s="13" t="s">
        <v>33</v>
      </c>
      <c r="AX163" s="13" t="s">
        <v>72</v>
      </c>
      <c r="AY163" s="226" t="s">
        <v>120</v>
      </c>
    </row>
    <row r="164" s="13" customFormat="1">
      <c r="A164" s="13"/>
      <c r="B164" s="215"/>
      <c r="C164" s="216"/>
      <c r="D164" s="217" t="s">
        <v>141</v>
      </c>
      <c r="E164" s="218" t="s">
        <v>19</v>
      </c>
      <c r="F164" s="219" t="s">
        <v>264</v>
      </c>
      <c r="G164" s="216"/>
      <c r="H164" s="220">
        <v>99</v>
      </c>
      <c r="I164" s="221"/>
      <c r="J164" s="216"/>
      <c r="K164" s="216"/>
      <c r="L164" s="222"/>
      <c r="M164" s="223"/>
      <c r="N164" s="224"/>
      <c r="O164" s="224"/>
      <c r="P164" s="224"/>
      <c r="Q164" s="224"/>
      <c r="R164" s="224"/>
      <c r="S164" s="224"/>
      <c r="T164" s="22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6" t="s">
        <v>141</v>
      </c>
      <c r="AU164" s="226" t="s">
        <v>79</v>
      </c>
      <c r="AV164" s="13" t="s">
        <v>79</v>
      </c>
      <c r="AW164" s="13" t="s">
        <v>33</v>
      </c>
      <c r="AX164" s="13" t="s">
        <v>72</v>
      </c>
      <c r="AY164" s="226" t="s">
        <v>120</v>
      </c>
    </row>
    <row r="165" s="14" customFormat="1">
      <c r="A165" s="14"/>
      <c r="B165" s="227"/>
      <c r="C165" s="228"/>
      <c r="D165" s="217" t="s">
        <v>141</v>
      </c>
      <c r="E165" s="229" t="s">
        <v>19</v>
      </c>
      <c r="F165" s="230" t="s">
        <v>175</v>
      </c>
      <c r="G165" s="228"/>
      <c r="H165" s="231">
        <v>191.56999999999999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7" t="s">
        <v>141</v>
      </c>
      <c r="AU165" s="237" t="s">
        <v>79</v>
      </c>
      <c r="AV165" s="14" t="s">
        <v>127</v>
      </c>
      <c r="AW165" s="14" t="s">
        <v>33</v>
      </c>
      <c r="AX165" s="14" t="s">
        <v>77</v>
      </c>
      <c r="AY165" s="237" t="s">
        <v>120</v>
      </c>
    </row>
    <row r="166" s="2" customFormat="1" ht="14.4" customHeight="1">
      <c r="A166" s="38"/>
      <c r="B166" s="39"/>
      <c r="C166" s="197" t="s">
        <v>265</v>
      </c>
      <c r="D166" s="197" t="s">
        <v>122</v>
      </c>
      <c r="E166" s="198" t="s">
        <v>266</v>
      </c>
      <c r="F166" s="199" t="s">
        <v>267</v>
      </c>
      <c r="G166" s="200" t="s">
        <v>125</v>
      </c>
      <c r="H166" s="201">
        <v>429.80000000000001</v>
      </c>
      <c r="I166" s="202"/>
      <c r="J166" s="203">
        <f>ROUND(I166*H166,2)</f>
        <v>0</v>
      </c>
      <c r="K166" s="199" t="s">
        <v>19</v>
      </c>
      <c r="L166" s="44"/>
      <c r="M166" s="204" t="s">
        <v>19</v>
      </c>
      <c r="N166" s="205" t="s">
        <v>43</v>
      </c>
      <c r="O166" s="84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8" t="s">
        <v>127</v>
      </c>
      <c r="AT166" s="208" t="s">
        <v>122</v>
      </c>
      <c r="AU166" s="208" t="s">
        <v>79</v>
      </c>
      <c r="AY166" s="17" t="s">
        <v>120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7" t="s">
        <v>77</v>
      </c>
      <c r="BK166" s="209">
        <f>ROUND(I166*H166,2)</f>
        <v>0</v>
      </c>
      <c r="BL166" s="17" t="s">
        <v>127</v>
      </c>
      <c r="BM166" s="208" t="s">
        <v>268</v>
      </c>
    </row>
    <row r="167" s="13" customFormat="1">
      <c r="A167" s="13"/>
      <c r="B167" s="215"/>
      <c r="C167" s="216"/>
      <c r="D167" s="217" t="s">
        <v>141</v>
      </c>
      <c r="E167" s="218" t="s">
        <v>19</v>
      </c>
      <c r="F167" s="219" t="s">
        <v>269</v>
      </c>
      <c r="G167" s="216"/>
      <c r="H167" s="220">
        <v>429.80000000000001</v>
      </c>
      <c r="I167" s="221"/>
      <c r="J167" s="216"/>
      <c r="K167" s="216"/>
      <c r="L167" s="222"/>
      <c r="M167" s="223"/>
      <c r="N167" s="224"/>
      <c r="O167" s="224"/>
      <c r="P167" s="224"/>
      <c r="Q167" s="224"/>
      <c r="R167" s="224"/>
      <c r="S167" s="224"/>
      <c r="T167" s="22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6" t="s">
        <v>141</v>
      </c>
      <c r="AU167" s="226" t="s">
        <v>79</v>
      </c>
      <c r="AV167" s="13" t="s">
        <v>79</v>
      </c>
      <c r="AW167" s="13" t="s">
        <v>33</v>
      </c>
      <c r="AX167" s="13" t="s">
        <v>77</v>
      </c>
      <c r="AY167" s="226" t="s">
        <v>120</v>
      </c>
    </row>
    <row r="168" s="12" customFormat="1" ht="22.8" customHeight="1">
      <c r="A168" s="12"/>
      <c r="B168" s="181"/>
      <c r="C168" s="182"/>
      <c r="D168" s="183" t="s">
        <v>71</v>
      </c>
      <c r="E168" s="195" t="s">
        <v>79</v>
      </c>
      <c r="F168" s="195" t="s">
        <v>270</v>
      </c>
      <c r="G168" s="182"/>
      <c r="H168" s="182"/>
      <c r="I168" s="185"/>
      <c r="J168" s="196">
        <f>BK168</f>
        <v>0</v>
      </c>
      <c r="K168" s="182"/>
      <c r="L168" s="187"/>
      <c r="M168" s="188"/>
      <c r="N168" s="189"/>
      <c r="O168" s="189"/>
      <c r="P168" s="190">
        <f>SUM(P169:P202)</f>
        <v>0</v>
      </c>
      <c r="Q168" s="189"/>
      <c r="R168" s="190">
        <f>SUM(R169:R202)</f>
        <v>85.816656750000007</v>
      </c>
      <c r="S168" s="189"/>
      <c r="T168" s="191">
        <f>SUM(T169:T202)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2" t="s">
        <v>77</v>
      </c>
      <c r="AT168" s="193" t="s">
        <v>71</v>
      </c>
      <c r="AU168" s="193" t="s">
        <v>77</v>
      </c>
      <c r="AY168" s="192" t="s">
        <v>120</v>
      </c>
      <c r="BK168" s="194">
        <f>SUM(BK169:BK202)</f>
        <v>0</v>
      </c>
    </row>
    <row r="169" s="2" customFormat="1" ht="14.4" customHeight="1">
      <c r="A169" s="38"/>
      <c r="B169" s="39"/>
      <c r="C169" s="197" t="s">
        <v>271</v>
      </c>
      <c r="D169" s="197" t="s">
        <v>122</v>
      </c>
      <c r="E169" s="198" t="s">
        <v>272</v>
      </c>
      <c r="F169" s="199" t="s">
        <v>273</v>
      </c>
      <c r="G169" s="200" t="s">
        <v>179</v>
      </c>
      <c r="H169" s="201">
        <v>16</v>
      </c>
      <c r="I169" s="202"/>
      <c r="J169" s="203">
        <f>ROUND(I169*H169,2)</f>
        <v>0</v>
      </c>
      <c r="K169" s="199" t="s">
        <v>126</v>
      </c>
      <c r="L169" s="44"/>
      <c r="M169" s="204" t="s">
        <v>19</v>
      </c>
      <c r="N169" s="205" t="s">
        <v>43</v>
      </c>
      <c r="O169" s="84"/>
      <c r="P169" s="206">
        <f>O169*H169</f>
        <v>0</v>
      </c>
      <c r="Q169" s="206">
        <v>0.00048999999999999998</v>
      </c>
      <c r="R169" s="206">
        <f>Q169*H169</f>
        <v>0.0078399999999999997</v>
      </c>
      <c r="S169" s="206">
        <v>0</v>
      </c>
      <c r="T169" s="20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8" t="s">
        <v>127</v>
      </c>
      <c r="AT169" s="208" t="s">
        <v>122</v>
      </c>
      <c r="AU169" s="208" t="s">
        <v>79</v>
      </c>
      <c r="AY169" s="17" t="s">
        <v>120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7" t="s">
        <v>77</v>
      </c>
      <c r="BK169" s="209">
        <f>ROUND(I169*H169,2)</f>
        <v>0</v>
      </c>
      <c r="BL169" s="17" t="s">
        <v>127</v>
      </c>
      <c r="BM169" s="208" t="s">
        <v>274</v>
      </c>
    </row>
    <row r="170" s="2" customFormat="1">
      <c r="A170" s="38"/>
      <c r="B170" s="39"/>
      <c r="C170" s="40"/>
      <c r="D170" s="210" t="s">
        <v>129</v>
      </c>
      <c r="E170" s="40"/>
      <c r="F170" s="211" t="s">
        <v>275</v>
      </c>
      <c r="G170" s="40"/>
      <c r="H170" s="40"/>
      <c r="I170" s="212"/>
      <c r="J170" s="40"/>
      <c r="K170" s="40"/>
      <c r="L170" s="44"/>
      <c r="M170" s="213"/>
      <c r="N170" s="214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129</v>
      </c>
      <c r="AU170" s="17" t="s">
        <v>79</v>
      </c>
    </row>
    <row r="171" s="13" customFormat="1">
      <c r="A171" s="13"/>
      <c r="B171" s="215"/>
      <c r="C171" s="216"/>
      <c r="D171" s="217" t="s">
        <v>141</v>
      </c>
      <c r="E171" s="218" t="s">
        <v>19</v>
      </c>
      <c r="F171" s="219" t="s">
        <v>276</v>
      </c>
      <c r="G171" s="216"/>
      <c r="H171" s="220">
        <v>16</v>
      </c>
      <c r="I171" s="221"/>
      <c r="J171" s="216"/>
      <c r="K171" s="216"/>
      <c r="L171" s="222"/>
      <c r="M171" s="223"/>
      <c r="N171" s="224"/>
      <c r="O171" s="224"/>
      <c r="P171" s="224"/>
      <c r="Q171" s="224"/>
      <c r="R171" s="224"/>
      <c r="S171" s="224"/>
      <c r="T171" s="22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6" t="s">
        <v>141</v>
      </c>
      <c r="AU171" s="226" t="s">
        <v>79</v>
      </c>
      <c r="AV171" s="13" t="s">
        <v>79</v>
      </c>
      <c r="AW171" s="13" t="s">
        <v>33</v>
      </c>
      <c r="AX171" s="13" t="s">
        <v>77</v>
      </c>
      <c r="AY171" s="226" t="s">
        <v>120</v>
      </c>
    </row>
    <row r="172" s="2" customFormat="1" ht="19.8" customHeight="1">
      <c r="A172" s="38"/>
      <c r="B172" s="39"/>
      <c r="C172" s="197" t="s">
        <v>277</v>
      </c>
      <c r="D172" s="197" t="s">
        <v>122</v>
      </c>
      <c r="E172" s="198" t="s">
        <v>278</v>
      </c>
      <c r="F172" s="199" t="s">
        <v>279</v>
      </c>
      <c r="G172" s="200" t="s">
        <v>167</v>
      </c>
      <c r="H172" s="201">
        <v>3.016</v>
      </c>
      <c r="I172" s="202"/>
      <c r="J172" s="203">
        <f>ROUND(I172*H172,2)</f>
        <v>0</v>
      </c>
      <c r="K172" s="199" t="s">
        <v>126</v>
      </c>
      <c r="L172" s="44"/>
      <c r="M172" s="204" t="s">
        <v>19</v>
      </c>
      <c r="N172" s="205" t="s">
        <v>43</v>
      </c>
      <c r="O172" s="84"/>
      <c r="P172" s="206">
        <f>O172*H172</f>
        <v>0</v>
      </c>
      <c r="Q172" s="206">
        <v>2.1600000000000001</v>
      </c>
      <c r="R172" s="206">
        <f>Q172*H172</f>
        <v>6.5145600000000004</v>
      </c>
      <c r="S172" s="206">
        <v>0</v>
      </c>
      <c r="T172" s="20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8" t="s">
        <v>127</v>
      </c>
      <c r="AT172" s="208" t="s">
        <v>122</v>
      </c>
      <c r="AU172" s="208" t="s">
        <v>79</v>
      </c>
      <c r="AY172" s="17" t="s">
        <v>120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7" t="s">
        <v>77</v>
      </c>
      <c r="BK172" s="209">
        <f>ROUND(I172*H172,2)</f>
        <v>0</v>
      </c>
      <c r="BL172" s="17" t="s">
        <v>127</v>
      </c>
      <c r="BM172" s="208" t="s">
        <v>280</v>
      </c>
    </row>
    <row r="173" s="2" customFormat="1">
      <c r="A173" s="38"/>
      <c r="B173" s="39"/>
      <c r="C173" s="40"/>
      <c r="D173" s="210" t="s">
        <v>129</v>
      </c>
      <c r="E173" s="40"/>
      <c r="F173" s="211" t="s">
        <v>281</v>
      </c>
      <c r="G173" s="40"/>
      <c r="H173" s="40"/>
      <c r="I173" s="212"/>
      <c r="J173" s="40"/>
      <c r="K173" s="40"/>
      <c r="L173" s="44"/>
      <c r="M173" s="213"/>
      <c r="N173" s="214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129</v>
      </c>
      <c r="AU173" s="17" t="s">
        <v>79</v>
      </c>
    </row>
    <row r="174" s="13" customFormat="1">
      <c r="A174" s="13"/>
      <c r="B174" s="215"/>
      <c r="C174" s="216"/>
      <c r="D174" s="217" t="s">
        <v>141</v>
      </c>
      <c r="E174" s="218" t="s">
        <v>19</v>
      </c>
      <c r="F174" s="219" t="s">
        <v>282</v>
      </c>
      <c r="G174" s="216"/>
      <c r="H174" s="220">
        <v>1</v>
      </c>
      <c r="I174" s="221"/>
      <c r="J174" s="216"/>
      <c r="K174" s="216"/>
      <c r="L174" s="222"/>
      <c r="M174" s="223"/>
      <c r="N174" s="224"/>
      <c r="O174" s="224"/>
      <c r="P174" s="224"/>
      <c r="Q174" s="224"/>
      <c r="R174" s="224"/>
      <c r="S174" s="224"/>
      <c r="T174" s="22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6" t="s">
        <v>141</v>
      </c>
      <c r="AU174" s="226" t="s">
        <v>79</v>
      </c>
      <c r="AV174" s="13" t="s">
        <v>79</v>
      </c>
      <c r="AW174" s="13" t="s">
        <v>33</v>
      </c>
      <c r="AX174" s="13" t="s">
        <v>72</v>
      </c>
      <c r="AY174" s="226" t="s">
        <v>120</v>
      </c>
    </row>
    <row r="175" s="13" customFormat="1">
      <c r="A175" s="13"/>
      <c r="B175" s="215"/>
      <c r="C175" s="216"/>
      <c r="D175" s="217" t="s">
        <v>141</v>
      </c>
      <c r="E175" s="218" t="s">
        <v>19</v>
      </c>
      <c r="F175" s="219" t="s">
        <v>283</v>
      </c>
      <c r="G175" s="216"/>
      <c r="H175" s="220">
        <v>2.016</v>
      </c>
      <c r="I175" s="221"/>
      <c r="J175" s="216"/>
      <c r="K175" s="216"/>
      <c r="L175" s="222"/>
      <c r="M175" s="223"/>
      <c r="N175" s="224"/>
      <c r="O175" s="224"/>
      <c r="P175" s="224"/>
      <c r="Q175" s="224"/>
      <c r="R175" s="224"/>
      <c r="S175" s="224"/>
      <c r="T175" s="22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6" t="s">
        <v>141</v>
      </c>
      <c r="AU175" s="226" t="s">
        <v>79</v>
      </c>
      <c r="AV175" s="13" t="s">
        <v>79</v>
      </c>
      <c r="AW175" s="13" t="s">
        <v>33</v>
      </c>
      <c r="AX175" s="13" t="s">
        <v>72</v>
      </c>
      <c r="AY175" s="226" t="s">
        <v>120</v>
      </c>
    </row>
    <row r="176" s="14" customFormat="1">
      <c r="A176" s="14"/>
      <c r="B176" s="227"/>
      <c r="C176" s="228"/>
      <c r="D176" s="217" t="s">
        <v>141</v>
      </c>
      <c r="E176" s="229" t="s">
        <v>19</v>
      </c>
      <c r="F176" s="230" t="s">
        <v>175</v>
      </c>
      <c r="G176" s="228"/>
      <c r="H176" s="231">
        <v>3.016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37" t="s">
        <v>141</v>
      </c>
      <c r="AU176" s="237" t="s">
        <v>79</v>
      </c>
      <c r="AV176" s="14" t="s">
        <v>127</v>
      </c>
      <c r="AW176" s="14" t="s">
        <v>33</v>
      </c>
      <c r="AX176" s="14" t="s">
        <v>77</v>
      </c>
      <c r="AY176" s="237" t="s">
        <v>120</v>
      </c>
    </row>
    <row r="177" s="2" customFormat="1" ht="14.4" customHeight="1">
      <c r="A177" s="38"/>
      <c r="B177" s="39"/>
      <c r="C177" s="197" t="s">
        <v>284</v>
      </c>
      <c r="D177" s="197" t="s">
        <v>122</v>
      </c>
      <c r="E177" s="198" t="s">
        <v>285</v>
      </c>
      <c r="F177" s="199" t="s">
        <v>286</v>
      </c>
      <c r="G177" s="200" t="s">
        <v>167</v>
      </c>
      <c r="H177" s="201">
        <v>4.0279999999999996</v>
      </c>
      <c r="I177" s="202"/>
      <c r="J177" s="203">
        <f>ROUND(I177*H177,2)</f>
        <v>0</v>
      </c>
      <c r="K177" s="199" t="s">
        <v>126</v>
      </c>
      <c r="L177" s="44"/>
      <c r="M177" s="204" t="s">
        <v>19</v>
      </c>
      <c r="N177" s="205" t="s">
        <v>43</v>
      </c>
      <c r="O177" s="84"/>
      <c r="P177" s="206">
        <f>O177*H177</f>
        <v>0</v>
      </c>
      <c r="Q177" s="206">
        <v>1.98</v>
      </c>
      <c r="R177" s="206">
        <f>Q177*H177</f>
        <v>7.975439999999999</v>
      </c>
      <c r="S177" s="206">
        <v>0</v>
      </c>
      <c r="T177" s="20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8" t="s">
        <v>127</v>
      </c>
      <c r="AT177" s="208" t="s">
        <v>122</v>
      </c>
      <c r="AU177" s="208" t="s">
        <v>79</v>
      </c>
      <c r="AY177" s="17" t="s">
        <v>120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7" t="s">
        <v>77</v>
      </c>
      <c r="BK177" s="209">
        <f>ROUND(I177*H177,2)</f>
        <v>0</v>
      </c>
      <c r="BL177" s="17" t="s">
        <v>127</v>
      </c>
      <c r="BM177" s="208" t="s">
        <v>287</v>
      </c>
    </row>
    <row r="178" s="2" customFormat="1">
      <c r="A178" s="38"/>
      <c r="B178" s="39"/>
      <c r="C178" s="40"/>
      <c r="D178" s="210" t="s">
        <v>129</v>
      </c>
      <c r="E178" s="40"/>
      <c r="F178" s="211" t="s">
        <v>288</v>
      </c>
      <c r="G178" s="40"/>
      <c r="H178" s="40"/>
      <c r="I178" s="212"/>
      <c r="J178" s="40"/>
      <c r="K178" s="40"/>
      <c r="L178" s="44"/>
      <c r="M178" s="213"/>
      <c r="N178" s="214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129</v>
      </c>
      <c r="AU178" s="17" t="s">
        <v>79</v>
      </c>
    </row>
    <row r="179" s="13" customFormat="1">
      <c r="A179" s="13"/>
      <c r="B179" s="215"/>
      <c r="C179" s="216"/>
      <c r="D179" s="217" t="s">
        <v>141</v>
      </c>
      <c r="E179" s="218" t="s">
        <v>19</v>
      </c>
      <c r="F179" s="219" t="s">
        <v>289</v>
      </c>
      <c r="G179" s="216"/>
      <c r="H179" s="220">
        <v>3.028</v>
      </c>
      <c r="I179" s="221"/>
      <c r="J179" s="216"/>
      <c r="K179" s="216"/>
      <c r="L179" s="222"/>
      <c r="M179" s="223"/>
      <c r="N179" s="224"/>
      <c r="O179" s="224"/>
      <c r="P179" s="224"/>
      <c r="Q179" s="224"/>
      <c r="R179" s="224"/>
      <c r="S179" s="224"/>
      <c r="T179" s="22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6" t="s">
        <v>141</v>
      </c>
      <c r="AU179" s="226" t="s">
        <v>79</v>
      </c>
      <c r="AV179" s="13" t="s">
        <v>79</v>
      </c>
      <c r="AW179" s="13" t="s">
        <v>33</v>
      </c>
      <c r="AX179" s="13" t="s">
        <v>72</v>
      </c>
      <c r="AY179" s="226" t="s">
        <v>120</v>
      </c>
    </row>
    <row r="180" s="13" customFormat="1">
      <c r="A180" s="13"/>
      <c r="B180" s="215"/>
      <c r="C180" s="216"/>
      <c r="D180" s="217" t="s">
        <v>141</v>
      </c>
      <c r="E180" s="218" t="s">
        <v>19</v>
      </c>
      <c r="F180" s="219" t="s">
        <v>290</v>
      </c>
      <c r="G180" s="216"/>
      <c r="H180" s="220">
        <v>1</v>
      </c>
      <c r="I180" s="221"/>
      <c r="J180" s="216"/>
      <c r="K180" s="216"/>
      <c r="L180" s="222"/>
      <c r="M180" s="223"/>
      <c r="N180" s="224"/>
      <c r="O180" s="224"/>
      <c r="P180" s="224"/>
      <c r="Q180" s="224"/>
      <c r="R180" s="224"/>
      <c r="S180" s="224"/>
      <c r="T180" s="22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6" t="s">
        <v>141</v>
      </c>
      <c r="AU180" s="226" t="s">
        <v>79</v>
      </c>
      <c r="AV180" s="13" t="s">
        <v>79</v>
      </c>
      <c r="AW180" s="13" t="s">
        <v>33</v>
      </c>
      <c r="AX180" s="13" t="s">
        <v>72</v>
      </c>
      <c r="AY180" s="226" t="s">
        <v>120</v>
      </c>
    </row>
    <row r="181" s="14" customFormat="1">
      <c r="A181" s="14"/>
      <c r="B181" s="227"/>
      <c r="C181" s="228"/>
      <c r="D181" s="217" t="s">
        <v>141</v>
      </c>
      <c r="E181" s="229" t="s">
        <v>19</v>
      </c>
      <c r="F181" s="230" t="s">
        <v>175</v>
      </c>
      <c r="G181" s="228"/>
      <c r="H181" s="231">
        <v>4.0280000000000005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7" t="s">
        <v>141</v>
      </c>
      <c r="AU181" s="237" t="s">
        <v>79</v>
      </c>
      <c r="AV181" s="14" t="s">
        <v>127</v>
      </c>
      <c r="AW181" s="14" t="s">
        <v>33</v>
      </c>
      <c r="AX181" s="14" t="s">
        <v>77</v>
      </c>
      <c r="AY181" s="237" t="s">
        <v>120</v>
      </c>
    </row>
    <row r="182" s="2" customFormat="1" ht="19.8" customHeight="1">
      <c r="A182" s="38"/>
      <c r="B182" s="39"/>
      <c r="C182" s="197" t="s">
        <v>291</v>
      </c>
      <c r="D182" s="197" t="s">
        <v>122</v>
      </c>
      <c r="E182" s="198" t="s">
        <v>292</v>
      </c>
      <c r="F182" s="199" t="s">
        <v>293</v>
      </c>
      <c r="G182" s="200" t="s">
        <v>167</v>
      </c>
      <c r="H182" s="201">
        <v>3.581</v>
      </c>
      <c r="I182" s="202"/>
      <c r="J182" s="203">
        <f>ROUND(I182*H182,2)</f>
        <v>0</v>
      </c>
      <c r="K182" s="199" t="s">
        <v>126</v>
      </c>
      <c r="L182" s="44"/>
      <c r="M182" s="204" t="s">
        <v>19</v>
      </c>
      <c r="N182" s="205" t="s">
        <v>43</v>
      </c>
      <c r="O182" s="84"/>
      <c r="P182" s="206">
        <f>O182*H182</f>
        <v>0</v>
      </c>
      <c r="Q182" s="206">
        <v>2.45329</v>
      </c>
      <c r="R182" s="206">
        <f>Q182*H182</f>
        <v>8.7852314899999993</v>
      </c>
      <c r="S182" s="206">
        <v>0</v>
      </c>
      <c r="T182" s="20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8" t="s">
        <v>127</v>
      </c>
      <c r="AT182" s="208" t="s">
        <v>122</v>
      </c>
      <c r="AU182" s="208" t="s">
        <v>79</v>
      </c>
      <c r="AY182" s="17" t="s">
        <v>120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7" t="s">
        <v>77</v>
      </c>
      <c r="BK182" s="209">
        <f>ROUND(I182*H182,2)</f>
        <v>0</v>
      </c>
      <c r="BL182" s="17" t="s">
        <v>127</v>
      </c>
      <c r="BM182" s="208" t="s">
        <v>294</v>
      </c>
    </row>
    <row r="183" s="2" customFormat="1">
      <c r="A183" s="38"/>
      <c r="B183" s="39"/>
      <c r="C183" s="40"/>
      <c r="D183" s="210" t="s">
        <v>129</v>
      </c>
      <c r="E183" s="40"/>
      <c r="F183" s="211" t="s">
        <v>295</v>
      </c>
      <c r="G183" s="40"/>
      <c r="H183" s="40"/>
      <c r="I183" s="212"/>
      <c r="J183" s="40"/>
      <c r="K183" s="40"/>
      <c r="L183" s="44"/>
      <c r="M183" s="213"/>
      <c r="N183" s="214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129</v>
      </c>
      <c r="AU183" s="17" t="s">
        <v>79</v>
      </c>
    </row>
    <row r="184" s="13" customFormat="1">
      <c r="A184" s="13"/>
      <c r="B184" s="215"/>
      <c r="C184" s="216"/>
      <c r="D184" s="217" t="s">
        <v>141</v>
      </c>
      <c r="E184" s="218" t="s">
        <v>19</v>
      </c>
      <c r="F184" s="219" t="s">
        <v>296</v>
      </c>
      <c r="G184" s="216"/>
      <c r="H184" s="220">
        <v>3.581</v>
      </c>
      <c r="I184" s="221"/>
      <c r="J184" s="216"/>
      <c r="K184" s="216"/>
      <c r="L184" s="222"/>
      <c r="M184" s="223"/>
      <c r="N184" s="224"/>
      <c r="O184" s="224"/>
      <c r="P184" s="224"/>
      <c r="Q184" s="224"/>
      <c r="R184" s="224"/>
      <c r="S184" s="224"/>
      <c r="T184" s="22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6" t="s">
        <v>141</v>
      </c>
      <c r="AU184" s="226" t="s">
        <v>79</v>
      </c>
      <c r="AV184" s="13" t="s">
        <v>79</v>
      </c>
      <c r="AW184" s="13" t="s">
        <v>33</v>
      </c>
      <c r="AX184" s="13" t="s">
        <v>77</v>
      </c>
      <c r="AY184" s="226" t="s">
        <v>120</v>
      </c>
    </row>
    <row r="185" s="2" customFormat="1" ht="19.8" customHeight="1">
      <c r="A185" s="38"/>
      <c r="B185" s="39"/>
      <c r="C185" s="197" t="s">
        <v>297</v>
      </c>
      <c r="D185" s="197" t="s">
        <v>122</v>
      </c>
      <c r="E185" s="198" t="s">
        <v>298</v>
      </c>
      <c r="F185" s="199" t="s">
        <v>299</v>
      </c>
      <c r="G185" s="200" t="s">
        <v>167</v>
      </c>
      <c r="H185" s="201">
        <v>24.75</v>
      </c>
      <c r="I185" s="202"/>
      <c r="J185" s="203">
        <f>ROUND(I185*H185,2)</f>
        <v>0</v>
      </c>
      <c r="K185" s="199" t="s">
        <v>126</v>
      </c>
      <c r="L185" s="44"/>
      <c r="M185" s="204" t="s">
        <v>19</v>
      </c>
      <c r="N185" s="205" t="s">
        <v>43</v>
      </c>
      <c r="O185" s="84"/>
      <c r="P185" s="206">
        <f>O185*H185</f>
        <v>0</v>
      </c>
      <c r="Q185" s="206">
        <v>2.45329</v>
      </c>
      <c r="R185" s="206">
        <f>Q185*H185</f>
        <v>60.718927499999999</v>
      </c>
      <c r="S185" s="206">
        <v>0</v>
      </c>
      <c r="T185" s="20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8" t="s">
        <v>127</v>
      </c>
      <c r="AT185" s="208" t="s">
        <v>122</v>
      </c>
      <c r="AU185" s="208" t="s">
        <v>79</v>
      </c>
      <c r="AY185" s="17" t="s">
        <v>120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7" t="s">
        <v>77</v>
      </c>
      <c r="BK185" s="209">
        <f>ROUND(I185*H185,2)</f>
        <v>0</v>
      </c>
      <c r="BL185" s="17" t="s">
        <v>127</v>
      </c>
      <c r="BM185" s="208" t="s">
        <v>300</v>
      </c>
    </row>
    <row r="186" s="2" customFormat="1">
      <c r="A186" s="38"/>
      <c r="B186" s="39"/>
      <c r="C186" s="40"/>
      <c r="D186" s="210" t="s">
        <v>129</v>
      </c>
      <c r="E186" s="40"/>
      <c r="F186" s="211" t="s">
        <v>301</v>
      </c>
      <c r="G186" s="40"/>
      <c r="H186" s="40"/>
      <c r="I186" s="212"/>
      <c r="J186" s="40"/>
      <c r="K186" s="40"/>
      <c r="L186" s="44"/>
      <c r="M186" s="213"/>
      <c r="N186" s="214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129</v>
      </c>
      <c r="AU186" s="17" t="s">
        <v>79</v>
      </c>
    </row>
    <row r="187" s="13" customFormat="1">
      <c r="A187" s="13"/>
      <c r="B187" s="215"/>
      <c r="C187" s="216"/>
      <c r="D187" s="217" t="s">
        <v>141</v>
      </c>
      <c r="E187" s="218" t="s">
        <v>19</v>
      </c>
      <c r="F187" s="219" t="s">
        <v>302</v>
      </c>
      <c r="G187" s="216"/>
      <c r="H187" s="220">
        <v>24.75</v>
      </c>
      <c r="I187" s="221"/>
      <c r="J187" s="216"/>
      <c r="K187" s="216"/>
      <c r="L187" s="222"/>
      <c r="M187" s="223"/>
      <c r="N187" s="224"/>
      <c r="O187" s="224"/>
      <c r="P187" s="224"/>
      <c r="Q187" s="224"/>
      <c r="R187" s="224"/>
      <c r="S187" s="224"/>
      <c r="T187" s="22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6" t="s">
        <v>141</v>
      </c>
      <c r="AU187" s="226" t="s">
        <v>79</v>
      </c>
      <c r="AV187" s="13" t="s">
        <v>79</v>
      </c>
      <c r="AW187" s="13" t="s">
        <v>33</v>
      </c>
      <c r="AX187" s="13" t="s">
        <v>77</v>
      </c>
      <c r="AY187" s="226" t="s">
        <v>120</v>
      </c>
    </row>
    <row r="188" s="2" customFormat="1" ht="14.4" customHeight="1">
      <c r="A188" s="38"/>
      <c r="B188" s="39"/>
      <c r="C188" s="197" t="s">
        <v>303</v>
      </c>
      <c r="D188" s="197" t="s">
        <v>122</v>
      </c>
      <c r="E188" s="198" t="s">
        <v>304</v>
      </c>
      <c r="F188" s="199" t="s">
        <v>305</v>
      </c>
      <c r="G188" s="200" t="s">
        <v>125</v>
      </c>
      <c r="H188" s="201">
        <v>15.039999999999999</v>
      </c>
      <c r="I188" s="202"/>
      <c r="J188" s="203">
        <f>ROUND(I188*H188,2)</f>
        <v>0</v>
      </c>
      <c r="K188" s="199" t="s">
        <v>126</v>
      </c>
      <c r="L188" s="44"/>
      <c r="M188" s="204" t="s">
        <v>19</v>
      </c>
      <c r="N188" s="205" t="s">
        <v>43</v>
      </c>
      <c r="O188" s="84"/>
      <c r="P188" s="206">
        <f>O188*H188</f>
        <v>0</v>
      </c>
      <c r="Q188" s="206">
        <v>0.00247</v>
      </c>
      <c r="R188" s="206">
        <f>Q188*H188</f>
        <v>0.037148799999999996</v>
      </c>
      <c r="S188" s="206">
        <v>0</v>
      </c>
      <c r="T188" s="20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8" t="s">
        <v>127</v>
      </c>
      <c r="AT188" s="208" t="s">
        <v>122</v>
      </c>
      <c r="AU188" s="208" t="s">
        <v>79</v>
      </c>
      <c r="AY188" s="17" t="s">
        <v>120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7" t="s">
        <v>77</v>
      </c>
      <c r="BK188" s="209">
        <f>ROUND(I188*H188,2)</f>
        <v>0</v>
      </c>
      <c r="BL188" s="17" t="s">
        <v>127</v>
      </c>
      <c r="BM188" s="208" t="s">
        <v>306</v>
      </c>
    </row>
    <row r="189" s="2" customFormat="1">
      <c r="A189" s="38"/>
      <c r="B189" s="39"/>
      <c r="C189" s="40"/>
      <c r="D189" s="210" t="s">
        <v>129</v>
      </c>
      <c r="E189" s="40"/>
      <c r="F189" s="211" t="s">
        <v>307</v>
      </c>
      <c r="G189" s="40"/>
      <c r="H189" s="40"/>
      <c r="I189" s="212"/>
      <c r="J189" s="40"/>
      <c r="K189" s="40"/>
      <c r="L189" s="44"/>
      <c r="M189" s="213"/>
      <c r="N189" s="214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129</v>
      </c>
      <c r="AU189" s="17" t="s">
        <v>79</v>
      </c>
    </row>
    <row r="190" s="13" customFormat="1">
      <c r="A190" s="13"/>
      <c r="B190" s="215"/>
      <c r="C190" s="216"/>
      <c r="D190" s="217" t="s">
        <v>141</v>
      </c>
      <c r="E190" s="218" t="s">
        <v>19</v>
      </c>
      <c r="F190" s="219" t="s">
        <v>308</v>
      </c>
      <c r="G190" s="216"/>
      <c r="H190" s="220">
        <v>5.04</v>
      </c>
      <c r="I190" s="221"/>
      <c r="J190" s="216"/>
      <c r="K190" s="216"/>
      <c r="L190" s="222"/>
      <c r="M190" s="223"/>
      <c r="N190" s="224"/>
      <c r="O190" s="224"/>
      <c r="P190" s="224"/>
      <c r="Q190" s="224"/>
      <c r="R190" s="224"/>
      <c r="S190" s="224"/>
      <c r="T190" s="22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6" t="s">
        <v>141</v>
      </c>
      <c r="AU190" s="226" t="s">
        <v>79</v>
      </c>
      <c r="AV190" s="13" t="s">
        <v>79</v>
      </c>
      <c r="AW190" s="13" t="s">
        <v>33</v>
      </c>
      <c r="AX190" s="13" t="s">
        <v>72</v>
      </c>
      <c r="AY190" s="226" t="s">
        <v>120</v>
      </c>
    </row>
    <row r="191" s="13" customFormat="1">
      <c r="A191" s="13"/>
      <c r="B191" s="215"/>
      <c r="C191" s="216"/>
      <c r="D191" s="217" t="s">
        <v>141</v>
      </c>
      <c r="E191" s="218" t="s">
        <v>19</v>
      </c>
      <c r="F191" s="219" t="s">
        <v>309</v>
      </c>
      <c r="G191" s="216"/>
      <c r="H191" s="220">
        <v>10</v>
      </c>
      <c r="I191" s="221"/>
      <c r="J191" s="216"/>
      <c r="K191" s="216"/>
      <c r="L191" s="222"/>
      <c r="M191" s="223"/>
      <c r="N191" s="224"/>
      <c r="O191" s="224"/>
      <c r="P191" s="224"/>
      <c r="Q191" s="224"/>
      <c r="R191" s="224"/>
      <c r="S191" s="224"/>
      <c r="T191" s="22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6" t="s">
        <v>141</v>
      </c>
      <c r="AU191" s="226" t="s">
        <v>79</v>
      </c>
      <c r="AV191" s="13" t="s">
        <v>79</v>
      </c>
      <c r="AW191" s="13" t="s">
        <v>33</v>
      </c>
      <c r="AX191" s="13" t="s">
        <v>72</v>
      </c>
      <c r="AY191" s="226" t="s">
        <v>120</v>
      </c>
    </row>
    <row r="192" s="14" customFormat="1">
      <c r="A192" s="14"/>
      <c r="B192" s="227"/>
      <c r="C192" s="228"/>
      <c r="D192" s="217" t="s">
        <v>141</v>
      </c>
      <c r="E192" s="229" t="s">
        <v>19</v>
      </c>
      <c r="F192" s="230" t="s">
        <v>175</v>
      </c>
      <c r="G192" s="228"/>
      <c r="H192" s="231">
        <v>15.039999999999999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37" t="s">
        <v>141</v>
      </c>
      <c r="AU192" s="237" t="s">
        <v>79</v>
      </c>
      <c r="AV192" s="14" t="s">
        <v>127</v>
      </c>
      <c r="AW192" s="14" t="s">
        <v>33</v>
      </c>
      <c r="AX192" s="14" t="s">
        <v>77</v>
      </c>
      <c r="AY192" s="237" t="s">
        <v>120</v>
      </c>
    </row>
    <row r="193" s="2" customFormat="1" ht="14.4" customHeight="1">
      <c r="A193" s="38"/>
      <c r="B193" s="39"/>
      <c r="C193" s="197" t="s">
        <v>310</v>
      </c>
      <c r="D193" s="197" t="s">
        <v>122</v>
      </c>
      <c r="E193" s="198" t="s">
        <v>311</v>
      </c>
      <c r="F193" s="199" t="s">
        <v>312</v>
      </c>
      <c r="G193" s="200" t="s">
        <v>125</v>
      </c>
      <c r="H193" s="201">
        <v>15.039999999999999</v>
      </c>
      <c r="I193" s="202"/>
      <c r="J193" s="203">
        <f>ROUND(I193*H193,2)</f>
        <v>0</v>
      </c>
      <c r="K193" s="199" t="s">
        <v>126</v>
      </c>
      <c r="L193" s="44"/>
      <c r="M193" s="204" t="s">
        <v>19</v>
      </c>
      <c r="N193" s="205" t="s">
        <v>43</v>
      </c>
      <c r="O193" s="84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8" t="s">
        <v>127</v>
      </c>
      <c r="AT193" s="208" t="s">
        <v>122</v>
      </c>
      <c r="AU193" s="208" t="s">
        <v>79</v>
      </c>
      <c r="AY193" s="17" t="s">
        <v>120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7" t="s">
        <v>77</v>
      </c>
      <c r="BK193" s="209">
        <f>ROUND(I193*H193,2)</f>
        <v>0</v>
      </c>
      <c r="BL193" s="17" t="s">
        <v>127</v>
      </c>
      <c r="BM193" s="208" t="s">
        <v>313</v>
      </c>
    </row>
    <row r="194" s="2" customFormat="1">
      <c r="A194" s="38"/>
      <c r="B194" s="39"/>
      <c r="C194" s="40"/>
      <c r="D194" s="210" t="s">
        <v>129</v>
      </c>
      <c r="E194" s="40"/>
      <c r="F194" s="211" t="s">
        <v>314</v>
      </c>
      <c r="G194" s="40"/>
      <c r="H194" s="40"/>
      <c r="I194" s="212"/>
      <c r="J194" s="40"/>
      <c r="K194" s="40"/>
      <c r="L194" s="44"/>
      <c r="M194" s="213"/>
      <c r="N194" s="214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129</v>
      </c>
      <c r="AU194" s="17" t="s">
        <v>79</v>
      </c>
    </row>
    <row r="195" s="2" customFormat="1" ht="14.4" customHeight="1">
      <c r="A195" s="38"/>
      <c r="B195" s="39"/>
      <c r="C195" s="197" t="s">
        <v>315</v>
      </c>
      <c r="D195" s="197" t="s">
        <v>122</v>
      </c>
      <c r="E195" s="198" t="s">
        <v>316</v>
      </c>
      <c r="F195" s="199" t="s">
        <v>317</v>
      </c>
      <c r="G195" s="200" t="s">
        <v>224</v>
      </c>
      <c r="H195" s="201">
        <v>0.23499999999999999</v>
      </c>
      <c r="I195" s="202"/>
      <c r="J195" s="203">
        <f>ROUND(I195*H195,2)</f>
        <v>0</v>
      </c>
      <c r="K195" s="199" t="s">
        <v>126</v>
      </c>
      <c r="L195" s="44"/>
      <c r="M195" s="204" t="s">
        <v>19</v>
      </c>
      <c r="N195" s="205" t="s">
        <v>43</v>
      </c>
      <c r="O195" s="84"/>
      <c r="P195" s="206">
        <f>O195*H195</f>
        <v>0</v>
      </c>
      <c r="Q195" s="206">
        <v>1.0606199999999999</v>
      </c>
      <c r="R195" s="206">
        <f>Q195*H195</f>
        <v>0.24924569999999996</v>
      </c>
      <c r="S195" s="206">
        <v>0</v>
      </c>
      <c r="T195" s="20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8" t="s">
        <v>127</v>
      </c>
      <c r="AT195" s="208" t="s">
        <v>122</v>
      </c>
      <c r="AU195" s="208" t="s">
        <v>79</v>
      </c>
      <c r="AY195" s="17" t="s">
        <v>120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7" t="s">
        <v>77</v>
      </c>
      <c r="BK195" s="209">
        <f>ROUND(I195*H195,2)</f>
        <v>0</v>
      </c>
      <c r="BL195" s="17" t="s">
        <v>127</v>
      </c>
      <c r="BM195" s="208" t="s">
        <v>318</v>
      </c>
    </row>
    <row r="196" s="2" customFormat="1">
      <c r="A196" s="38"/>
      <c r="B196" s="39"/>
      <c r="C196" s="40"/>
      <c r="D196" s="210" t="s">
        <v>129</v>
      </c>
      <c r="E196" s="40"/>
      <c r="F196" s="211" t="s">
        <v>319</v>
      </c>
      <c r="G196" s="40"/>
      <c r="H196" s="40"/>
      <c r="I196" s="212"/>
      <c r="J196" s="40"/>
      <c r="K196" s="40"/>
      <c r="L196" s="44"/>
      <c r="M196" s="213"/>
      <c r="N196" s="214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129</v>
      </c>
      <c r="AU196" s="17" t="s">
        <v>79</v>
      </c>
    </row>
    <row r="197" s="13" customFormat="1">
      <c r="A197" s="13"/>
      <c r="B197" s="215"/>
      <c r="C197" s="216"/>
      <c r="D197" s="217" t="s">
        <v>141</v>
      </c>
      <c r="E197" s="218" t="s">
        <v>19</v>
      </c>
      <c r="F197" s="219" t="s">
        <v>320</v>
      </c>
      <c r="G197" s="216"/>
      <c r="H197" s="220">
        <v>0.23499999999999999</v>
      </c>
      <c r="I197" s="221"/>
      <c r="J197" s="216"/>
      <c r="K197" s="216"/>
      <c r="L197" s="222"/>
      <c r="M197" s="223"/>
      <c r="N197" s="224"/>
      <c r="O197" s="224"/>
      <c r="P197" s="224"/>
      <c r="Q197" s="224"/>
      <c r="R197" s="224"/>
      <c r="S197" s="224"/>
      <c r="T197" s="22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6" t="s">
        <v>141</v>
      </c>
      <c r="AU197" s="226" t="s">
        <v>79</v>
      </c>
      <c r="AV197" s="13" t="s">
        <v>79</v>
      </c>
      <c r="AW197" s="13" t="s">
        <v>33</v>
      </c>
      <c r="AX197" s="13" t="s">
        <v>77</v>
      </c>
      <c r="AY197" s="226" t="s">
        <v>120</v>
      </c>
    </row>
    <row r="198" s="2" customFormat="1" ht="14.4" customHeight="1">
      <c r="A198" s="38"/>
      <c r="B198" s="39"/>
      <c r="C198" s="197" t="s">
        <v>321</v>
      </c>
      <c r="D198" s="197" t="s">
        <v>122</v>
      </c>
      <c r="E198" s="198" t="s">
        <v>322</v>
      </c>
      <c r="F198" s="199" t="s">
        <v>323</v>
      </c>
      <c r="G198" s="200" t="s">
        <v>224</v>
      </c>
      <c r="H198" s="201">
        <v>1.4379999999999999</v>
      </c>
      <c r="I198" s="202"/>
      <c r="J198" s="203">
        <f>ROUND(I198*H198,2)</f>
        <v>0</v>
      </c>
      <c r="K198" s="199" t="s">
        <v>126</v>
      </c>
      <c r="L198" s="44"/>
      <c r="M198" s="204" t="s">
        <v>19</v>
      </c>
      <c r="N198" s="205" t="s">
        <v>43</v>
      </c>
      <c r="O198" s="84"/>
      <c r="P198" s="206">
        <f>O198*H198</f>
        <v>0</v>
      </c>
      <c r="Q198" s="206">
        <v>1.06277</v>
      </c>
      <c r="R198" s="206">
        <f>Q198*H198</f>
        <v>1.5282632599999999</v>
      </c>
      <c r="S198" s="206">
        <v>0</v>
      </c>
      <c r="T198" s="20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8" t="s">
        <v>127</v>
      </c>
      <c r="AT198" s="208" t="s">
        <v>122</v>
      </c>
      <c r="AU198" s="208" t="s">
        <v>79</v>
      </c>
      <c r="AY198" s="17" t="s">
        <v>120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7" t="s">
        <v>77</v>
      </c>
      <c r="BK198" s="209">
        <f>ROUND(I198*H198,2)</f>
        <v>0</v>
      </c>
      <c r="BL198" s="17" t="s">
        <v>127</v>
      </c>
      <c r="BM198" s="208" t="s">
        <v>324</v>
      </c>
    </row>
    <row r="199" s="2" customFormat="1">
      <c r="A199" s="38"/>
      <c r="B199" s="39"/>
      <c r="C199" s="40"/>
      <c r="D199" s="210" t="s">
        <v>129</v>
      </c>
      <c r="E199" s="40"/>
      <c r="F199" s="211" t="s">
        <v>325</v>
      </c>
      <c r="G199" s="40"/>
      <c r="H199" s="40"/>
      <c r="I199" s="212"/>
      <c r="J199" s="40"/>
      <c r="K199" s="40"/>
      <c r="L199" s="44"/>
      <c r="M199" s="213"/>
      <c r="N199" s="214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129</v>
      </c>
      <c r="AU199" s="17" t="s">
        <v>79</v>
      </c>
    </row>
    <row r="200" s="13" customFormat="1">
      <c r="A200" s="13"/>
      <c r="B200" s="215"/>
      <c r="C200" s="216"/>
      <c r="D200" s="217" t="s">
        <v>141</v>
      </c>
      <c r="E200" s="218" t="s">
        <v>19</v>
      </c>
      <c r="F200" s="219" t="s">
        <v>326</v>
      </c>
      <c r="G200" s="216"/>
      <c r="H200" s="220">
        <v>0.155</v>
      </c>
      <c r="I200" s="221"/>
      <c r="J200" s="216"/>
      <c r="K200" s="216"/>
      <c r="L200" s="222"/>
      <c r="M200" s="223"/>
      <c r="N200" s="224"/>
      <c r="O200" s="224"/>
      <c r="P200" s="224"/>
      <c r="Q200" s="224"/>
      <c r="R200" s="224"/>
      <c r="S200" s="224"/>
      <c r="T200" s="22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6" t="s">
        <v>141</v>
      </c>
      <c r="AU200" s="226" t="s">
        <v>79</v>
      </c>
      <c r="AV200" s="13" t="s">
        <v>79</v>
      </c>
      <c r="AW200" s="13" t="s">
        <v>33</v>
      </c>
      <c r="AX200" s="13" t="s">
        <v>72</v>
      </c>
      <c r="AY200" s="226" t="s">
        <v>120</v>
      </c>
    </row>
    <row r="201" s="13" customFormat="1">
      <c r="A201" s="13"/>
      <c r="B201" s="215"/>
      <c r="C201" s="216"/>
      <c r="D201" s="217" t="s">
        <v>141</v>
      </c>
      <c r="E201" s="218" t="s">
        <v>19</v>
      </c>
      <c r="F201" s="219" t="s">
        <v>327</v>
      </c>
      <c r="G201" s="216"/>
      <c r="H201" s="220">
        <v>1.2829999999999999</v>
      </c>
      <c r="I201" s="221"/>
      <c r="J201" s="216"/>
      <c r="K201" s="216"/>
      <c r="L201" s="222"/>
      <c r="M201" s="223"/>
      <c r="N201" s="224"/>
      <c r="O201" s="224"/>
      <c r="P201" s="224"/>
      <c r="Q201" s="224"/>
      <c r="R201" s="224"/>
      <c r="S201" s="224"/>
      <c r="T201" s="22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6" t="s">
        <v>141</v>
      </c>
      <c r="AU201" s="226" t="s">
        <v>79</v>
      </c>
      <c r="AV201" s="13" t="s">
        <v>79</v>
      </c>
      <c r="AW201" s="13" t="s">
        <v>33</v>
      </c>
      <c r="AX201" s="13" t="s">
        <v>72</v>
      </c>
      <c r="AY201" s="226" t="s">
        <v>120</v>
      </c>
    </row>
    <row r="202" s="14" customFormat="1">
      <c r="A202" s="14"/>
      <c r="B202" s="227"/>
      <c r="C202" s="228"/>
      <c r="D202" s="217" t="s">
        <v>141</v>
      </c>
      <c r="E202" s="229" t="s">
        <v>19</v>
      </c>
      <c r="F202" s="230" t="s">
        <v>175</v>
      </c>
      <c r="G202" s="228"/>
      <c r="H202" s="231">
        <v>1.4379999999999999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7" t="s">
        <v>141</v>
      </c>
      <c r="AU202" s="237" t="s">
        <v>79</v>
      </c>
      <c r="AV202" s="14" t="s">
        <v>127</v>
      </c>
      <c r="AW202" s="14" t="s">
        <v>33</v>
      </c>
      <c r="AX202" s="14" t="s">
        <v>77</v>
      </c>
      <c r="AY202" s="237" t="s">
        <v>120</v>
      </c>
    </row>
    <row r="203" s="12" customFormat="1" ht="22.8" customHeight="1">
      <c r="A203" s="12"/>
      <c r="B203" s="181"/>
      <c r="C203" s="182"/>
      <c r="D203" s="183" t="s">
        <v>71</v>
      </c>
      <c r="E203" s="195" t="s">
        <v>136</v>
      </c>
      <c r="F203" s="195" t="s">
        <v>328</v>
      </c>
      <c r="G203" s="182"/>
      <c r="H203" s="182"/>
      <c r="I203" s="185"/>
      <c r="J203" s="196">
        <f>BK203</f>
        <v>0</v>
      </c>
      <c r="K203" s="182"/>
      <c r="L203" s="187"/>
      <c r="M203" s="188"/>
      <c r="N203" s="189"/>
      <c r="O203" s="189"/>
      <c r="P203" s="190">
        <f>SUM(P204:P227)</f>
        <v>0</v>
      </c>
      <c r="Q203" s="189"/>
      <c r="R203" s="190">
        <f>SUM(R204:R227)</f>
        <v>20.559860000000004</v>
      </c>
      <c r="S203" s="189"/>
      <c r="T203" s="191">
        <f>SUM(T204:T227)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2" t="s">
        <v>77</v>
      </c>
      <c r="AT203" s="193" t="s">
        <v>71</v>
      </c>
      <c r="AU203" s="193" t="s">
        <v>77</v>
      </c>
      <c r="AY203" s="192" t="s">
        <v>120</v>
      </c>
      <c r="BK203" s="194">
        <f>SUM(BK204:BK227)</f>
        <v>0</v>
      </c>
    </row>
    <row r="204" s="2" customFormat="1" ht="19.8" customHeight="1">
      <c r="A204" s="38"/>
      <c r="B204" s="39"/>
      <c r="C204" s="197" t="s">
        <v>329</v>
      </c>
      <c r="D204" s="197" t="s">
        <v>122</v>
      </c>
      <c r="E204" s="198" t="s">
        <v>330</v>
      </c>
      <c r="F204" s="199" t="s">
        <v>331</v>
      </c>
      <c r="G204" s="200" t="s">
        <v>133</v>
      </c>
      <c r="H204" s="201">
        <v>11</v>
      </c>
      <c r="I204" s="202"/>
      <c r="J204" s="203">
        <f>ROUND(I204*H204,2)</f>
        <v>0</v>
      </c>
      <c r="K204" s="199" t="s">
        <v>126</v>
      </c>
      <c r="L204" s="44"/>
      <c r="M204" s="204" t="s">
        <v>19</v>
      </c>
      <c r="N204" s="205" t="s">
        <v>43</v>
      </c>
      <c r="O204" s="84"/>
      <c r="P204" s="206">
        <f>O204*H204</f>
        <v>0</v>
      </c>
      <c r="Q204" s="206">
        <v>0.36435000000000001</v>
      </c>
      <c r="R204" s="206">
        <f>Q204*H204</f>
        <v>4.0078500000000004</v>
      </c>
      <c r="S204" s="206">
        <v>0</v>
      </c>
      <c r="T204" s="20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8" t="s">
        <v>127</v>
      </c>
      <c r="AT204" s="208" t="s">
        <v>122</v>
      </c>
      <c r="AU204" s="208" t="s">
        <v>79</v>
      </c>
      <c r="AY204" s="17" t="s">
        <v>120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7" t="s">
        <v>77</v>
      </c>
      <c r="BK204" s="209">
        <f>ROUND(I204*H204,2)</f>
        <v>0</v>
      </c>
      <c r="BL204" s="17" t="s">
        <v>127</v>
      </c>
      <c r="BM204" s="208" t="s">
        <v>332</v>
      </c>
    </row>
    <row r="205" s="2" customFormat="1">
      <c r="A205" s="38"/>
      <c r="B205" s="39"/>
      <c r="C205" s="40"/>
      <c r="D205" s="210" t="s">
        <v>129</v>
      </c>
      <c r="E205" s="40"/>
      <c r="F205" s="211" t="s">
        <v>333</v>
      </c>
      <c r="G205" s="40"/>
      <c r="H205" s="40"/>
      <c r="I205" s="212"/>
      <c r="J205" s="40"/>
      <c r="K205" s="40"/>
      <c r="L205" s="44"/>
      <c r="M205" s="213"/>
      <c r="N205" s="214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129</v>
      </c>
      <c r="AU205" s="17" t="s">
        <v>79</v>
      </c>
    </row>
    <row r="206" s="2" customFormat="1" ht="14.4" customHeight="1">
      <c r="A206" s="38"/>
      <c r="B206" s="39"/>
      <c r="C206" s="238" t="s">
        <v>334</v>
      </c>
      <c r="D206" s="238" t="s">
        <v>243</v>
      </c>
      <c r="E206" s="239" t="s">
        <v>335</v>
      </c>
      <c r="F206" s="240" t="s">
        <v>336</v>
      </c>
      <c r="G206" s="241" t="s">
        <v>133</v>
      </c>
      <c r="H206" s="242">
        <v>11</v>
      </c>
      <c r="I206" s="243"/>
      <c r="J206" s="244">
        <f>ROUND(I206*H206,2)</f>
        <v>0</v>
      </c>
      <c r="K206" s="240" t="s">
        <v>19</v>
      </c>
      <c r="L206" s="245"/>
      <c r="M206" s="246" t="s">
        <v>19</v>
      </c>
      <c r="N206" s="247" t="s">
        <v>43</v>
      </c>
      <c r="O206" s="84"/>
      <c r="P206" s="206">
        <f>O206*H206</f>
        <v>0</v>
      </c>
      <c r="Q206" s="206">
        <v>0.085000000000000006</v>
      </c>
      <c r="R206" s="206">
        <f>Q206*H206</f>
        <v>0.93500000000000005</v>
      </c>
      <c r="S206" s="206">
        <v>0</v>
      </c>
      <c r="T206" s="20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8" t="s">
        <v>164</v>
      </c>
      <c r="AT206" s="208" t="s">
        <v>243</v>
      </c>
      <c r="AU206" s="208" t="s">
        <v>79</v>
      </c>
      <c r="AY206" s="17" t="s">
        <v>120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7" t="s">
        <v>77</v>
      </c>
      <c r="BK206" s="209">
        <f>ROUND(I206*H206,2)</f>
        <v>0</v>
      </c>
      <c r="BL206" s="17" t="s">
        <v>127</v>
      </c>
      <c r="BM206" s="208" t="s">
        <v>337</v>
      </c>
    </row>
    <row r="207" s="2" customFormat="1" ht="22.2" customHeight="1">
      <c r="A207" s="38"/>
      <c r="B207" s="39"/>
      <c r="C207" s="197" t="s">
        <v>338</v>
      </c>
      <c r="D207" s="197" t="s">
        <v>122</v>
      </c>
      <c r="E207" s="198" t="s">
        <v>339</v>
      </c>
      <c r="F207" s="199" t="s">
        <v>340</v>
      </c>
      <c r="G207" s="200" t="s">
        <v>133</v>
      </c>
      <c r="H207" s="201">
        <v>39</v>
      </c>
      <c r="I207" s="202"/>
      <c r="J207" s="203">
        <f>ROUND(I207*H207,2)</f>
        <v>0</v>
      </c>
      <c r="K207" s="199" t="s">
        <v>126</v>
      </c>
      <c r="L207" s="44"/>
      <c r="M207" s="204" t="s">
        <v>19</v>
      </c>
      <c r="N207" s="205" t="s">
        <v>43</v>
      </c>
      <c r="O207" s="84"/>
      <c r="P207" s="206">
        <f>O207*H207</f>
        <v>0</v>
      </c>
      <c r="Q207" s="206">
        <v>0.17488999999999999</v>
      </c>
      <c r="R207" s="206">
        <f>Q207*H207</f>
        <v>6.8207100000000001</v>
      </c>
      <c r="S207" s="206">
        <v>0</v>
      </c>
      <c r="T207" s="20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8" t="s">
        <v>127</v>
      </c>
      <c r="AT207" s="208" t="s">
        <v>122</v>
      </c>
      <c r="AU207" s="208" t="s">
        <v>79</v>
      </c>
      <c r="AY207" s="17" t="s">
        <v>120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7" t="s">
        <v>77</v>
      </c>
      <c r="BK207" s="209">
        <f>ROUND(I207*H207,2)</f>
        <v>0</v>
      </c>
      <c r="BL207" s="17" t="s">
        <v>127</v>
      </c>
      <c r="BM207" s="208" t="s">
        <v>341</v>
      </c>
    </row>
    <row r="208" s="2" customFormat="1">
      <c r="A208" s="38"/>
      <c r="B208" s="39"/>
      <c r="C208" s="40"/>
      <c r="D208" s="210" t="s">
        <v>129</v>
      </c>
      <c r="E208" s="40"/>
      <c r="F208" s="211" t="s">
        <v>342</v>
      </c>
      <c r="G208" s="40"/>
      <c r="H208" s="40"/>
      <c r="I208" s="212"/>
      <c r="J208" s="40"/>
      <c r="K208" s="40"/>
      <c r="L208" s="44"/>
      <c r="M208" s="213"/>
      <c r="N208" s="214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129</v>
      </c>
      <c r="AU208" s="17" t="s">
        <v>79</v>
      </c>
    </row>
    <row r="209" s="13" customFormat="1">
      <c r="A209" s="13"/>
      <c r="B209" s="215"/>
      <c r="C209" s="216"/>
      <c r="D209" s="217" t="s">
        <v>141</v>
      </c>
      <c r="E209" s="218" t="s">
        <v>19</v>
      </c>
      <c r="F209" s="219" t="s">
        <v>343</v>
      </c>
      <c r="G209" s="216"/>
      <c r="H209" s="220">
        <v>39</v>
      </c>
      <c r="I209" s="221"/>
      <c r="J209" s="216"/>
      <c r="K209" s="216"/>
      <c r="L209" s="222"/>
      <c r="M209" s="223"/>
      <c r="N209" s="224"/>
      <c r="O209" s="224"/>
      <c r="P209" s="224"/>
      <c r="Q209" s="224"/>
      <c r="R209" s="224"/>
      <c r="S209" s="224"/>
      <c r="T209" s="22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6" t="s">
        <v>141</v>
      </c>
      <c r="AU209" s="226" t="s">
        <v>79</v>
      </c>
      <c r="AV209" s="13" t="s">
        <v>79</v>
      </c>
      <c r="AW209" s="13" t="s">
        <v>33</v>
      </c>
      <c r="AX209" s="13" t="s">
        <v>77</v>
      </c>
      <c r="AY209" s="226" t="s">
        <v>120</v>
      </c>
    </row>
    <row r="210" s="2" customFormat="1" ht="14.4" customHeight="1">
      <c r="A210" s="38"/>
      <c r="B210" s="39"/>
      <c r="C210" s="238" t="s">
        <v>344</v>
      </c>
      <c r="D210" s="238" t="s">
        <v>243</v>
      </c>
      <c r="E210" s="239" t="s">
        <v>345</v>
      </c>
      <c r="F210" s="240" t="s">
        <v>346</v>
      </c>
      <c r="G210" s="241" t="s">
        <v>133</v>
      </c>
      <c r="H210" s="242">
        <v>35</v>
      </c>
      <c r="I210" s="243"/>
      <c r="J210" s="244">
        <f>ROUND(I210*H210,2)</f>
        <v>0</v>
      </c>
      <c r="K210" s="240" t="s">
        <v>19</v>
      </c>
      <c r="L210" s="245"/>
      <c r="M210" s="246" t="s">
        <v>19</v>
      </c>
      <c r="N210" s="247" t="s">
        <v>43</v>
      </c>
      <c r="O210" s="84"/>
      <c r="P210" s="206">
        <f>O210*H210</f>
        <v>0</v>
      </c>
      <c r="Q210" s="206">
        <v>0.0047000000000000002</v>
      </c>
      <c r="R210" s="206">
        <f>Q210*H210</f>
        <v>0.16450000000000001</v>
      </c>
      <c r="S210" s="206">
        <v>0</v>
      </c>
      <c r="T210" s="20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8" t="s">
        <v>164</v>
      </c>
      <c r="AT210" s="208" t="s">
        <v>243</v>
      </c>
      <c r="AU210" s="208" t="s">
        <v>79</v>
      </c>
      <c r="AY210" s="17" t="s">
        <v>120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7" t="s">
        <v>77</v>
      </c>
      <c r="BK210" s="209">
        <f>ROUND(I210*H210,2)</f>
        <v>0</v>
      </c>
      <c r="BL210" s="17" t="s">
        <v>127</v>
      </c>
      <c r="BM210" s="208" t="s">
        <v>347</v>
      </c>
    </row>
    <row r="211" s="2" customFormat="1" ht="14.4" customHeight="1">
      <c r="A211" s="38"/>
      <c r="B211" s="39"/>
      <c r="C211" s="197" t="s">
        <v>348</v>
      </c>
      <c r="D211" s="197" t="s">
        <v>122</v>
      </c>
      <c r="E211" s="198" t="s">
        <v>349</v>
      </c>
      <c r="F211" s="199" t="s">
        <v>350</v>
      </c>
      <c r="G211" s="200" t="s">
        <v>133</v>
      </c>
      <c r="H211" s="201">
        <v>1</v>
      </c>
      <c r="I211" s="202"/>
      <c r="J211" s="203">
        <f>ROUND(I211*H211,2)</f>
        <v>0</v>
      </c>
      <c r="K211" s="199" t="s">
        <v>126</v>
      </c>
      <c r="L211" s="44"/>
      <c r="M211" s="204" t="s">
        <v>19</v>
      </c>
      <c r="N211" s="205" t="s">
        <v>43</v>
      </c>
      <c r="O211" s="84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8" t="s">
        <v>127</v>
      </c>
      <c r="AT211" s="208" t="s">
        <v>122</v>
      </c>
      <c r="AU211" s="208" t="s">
        <v>79</v>
      </c>
      <c r="AY211" s="17" t="s">
        <v>120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7" t="s">
        <v>77</v>
      </c>
      <c r="BK211" s="209">
        <f>ROUND(I211*H211,2)</f>
        <v>0</v>
      </c>
      <c r="BL211" s="17" t="s">
        <v>127</v>
      </c>
      <c r="BM211" s="208" t="s">
        <v>351</v>
      </c>
    </row>
    <row r="212" s="2" customFormat="1">
      <c r="A212" s="38"/>
      <c r="B212" s="39"/>
      <c r="C212" s="40"/>
      <c r="D212" s="210" t="s">
        <v>129</v>
      </c>
      <c r="E212" s="40"/>
      <c r="F212" s="211" t="s">
        <v>352</v>
      </c>
      <c r="G212" s="40"/>
      <c r="H212" s="40"/>
      <c r="I212" s="212"/>
      <c r="J212" s="40"/>
      <c r="K212" s="40"/>
      <c r="L212" s="44"/>
      <c r="M212" s="213"/>
      <c r="N212" s="214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129</v>
      </c>
      <c r="AU212" s="17" t="s">
        <v>79</v>
      </c>
    </row>
    <row r="213" s="2" customFormat="1" ht="14.4" customHeight="1">
      <c r="A213" s="38"/>
      <c r="B213" s="39"/>
      <c r="C213" s="238" t="s">
        <v>353</v>
      </c>
      <c r="D213" s="238" t="s">
        <v>243</v>
      </c>
      <c r="E213" s="239" t="s">
        <v>354</v>
      </c>
      <c r="F213" s="240" t="s">
        <v>355</v>
      </c>
      <c r="G213" s="241" t="s">
        <v>133</v>
      </c>
      <c r="H213" s="242">
        <v>1</v>
      </c>
      <c r="I213" s="243"/>
      <c r="J213" s="244">
        <f>ROUND(I213*H213,2)</f>
        <v>0</v>
      </c>
      <c r="K213" s="240" t="s">
        <v>126</v>
      </c>
      <c r="L213" s="245"/>
      <c r="M213" s="246" t="s">
        <v>19</v>
      </c>
      <c r="N213" s="247" t="s">
        <v>43</v>
      </c>
      <c r="O213" s="84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8" t="s">
        <v>164</v>
      </c>
      <c r="AT213" s="208" t="s">
        <v>243</v>
      </c>
      <c r="AU213" s="208" t="s">
        <v>79</v>
      </c>
      <c r="AY213" s="17" t="s">
        <v>120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7" t="s">
        <v>77</v>
      </c>
      <c r="BK213" s="209">
        <f>ROUND(I213*H213,2)</f>
        <v>0</v>
      </c>
      <c r="BL213" s="17" t="s">
        <v>127</v>
      </c>
      <c r="BM213" s="208" t="s">
        <v>356</v>
      </c>
    </row>
    <row r="214" s="2" customFormat="1" ht="14.4" customHeight="1">
      <c r="A214" s="38"/>
      <c r="B214" s="39"/>
      <c r="C214" s="197" t="s">
        <v>357</v>
      </c>
      <c r="D214" s="197" t="s">
        <v>122</v>
      </c>
      <c r="E214" s="198" t="s">
        <v>358</v>
      </c>
      <c r="F214" s="199" t="s">
        <v>359</v>
      </c>
      <c r="G214" s="200" t="s">
        <v>133</v>
      </c>
      <c r="H214" s="201">
        <v>1</v>
      </c>
      <c r="I214" s="202"/>
      <c r="J214" s="203">
        <f>ROUND(I214*H214,2)</f>
        <v>0</v>
      </c>
      <c r="K214" s="199" t="s">
        <v>126</v>
      </c>
      <c r="L214" s="44"/>
      <c r="M214" s="204" t="s">
        <v>19</v>
      </c>
      <c r="N214" s="205" t="s">
        <v>43</v>
      </c>
      <c r="O214" s="84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8" t="s">
        <v>127</v>
      </c>
      <c r="AT214" s="208" t="s">
        <v>122</v>
      </c>
      <c r="AU214" s="208" t="s">
        <v>79</v>
      </c>
      <c r="AY214" s="17" t="s">
        <v>120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7" t="s">
        <v>77</v>
      </c>
      <c r="BK214" s="209">
        <f>ROUND(I214*H214,2)</f>
        <v>0</v>
      </c>
      <c r="BL214" s="17" t="s">
        <v>127</v>
      </c>
      <c r="BM214" s="208" t="s">
        <v>360</v>
      </c>
    </row>
    <row r="215" s="2" customFormat="1">
      <c r="A215" s="38"/>
      <c r="B215" s="39"/>
      <c r="C215" s="40"/>
      <c r="D215" s="210" t="s">
        <v>129</v>
      </c>
      <c r="E215" s="40"/>
      <c r="F215" s="211" t="s">
        <v>361</v>
      </c>
      <c r="G215" s="40"/>
      <c r="H215" s="40"/>
      <c r="I215" s="212"/>
      <c r="J215" s="40"/>
      <c r="K215" s="40"/>
      <c r="L215" s="44"/>
      <c r="M215" s="213"/>
      <c r="N215" s="214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129</v>
      </c>
      <c r="AU215" s="17" t="s">
        <v>79</v>
      </c>
    </row>
    <row r="216" s="2" customFormat="1" ht="14.4" customHeight="1">
      <c r="A216" s="38"/>
      <c r="B216" s="39"/>
      <c r="C216" s="238" t="s">
        <v>362</v>
      </c>
      <c r="D216" s="238" t="s">
        <v>243</v>
      </c>
      <c r="E216" s="239" t="s">
        <v>363</v>
      </c>
      <c r="F216" s="240" t="s">
        <v>364</v>
      </c>
      <c r="G216" s="241" t="s">
        <v>133</v>
      </c>
      <c r="H216" s="242">
        <v>1</v>
      </c>
      <c r="I216" s="243"/>
      <c r="J216" s="244">
        <f>ROUND(I216*H216,2)</f>
        <v>0</v>
      </c>
      <c r="K216" s="240" t="s">
        <v>126</v>
      </c>
      <c r="L216" s="245"/>
      <c r="M216" s="246" t="s">
        <v>19</v>
      </c>
      <c r="N216" s="247" t="s">
        <v>43</v>
      </c>
      <c r="O216" s="84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8" t="s">
        <v>164</v>
      </c>
      <c r="AT216" s="208" t="s">
        <v>243</v>
      </c>
      <c r="AU216" s="208" t="s">
        <v>79</v>
      </c>
      <c r="AY216" s="17" t="s">
        <v>120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7" t="s">
        <v>77</v>
      </c>
      <c r="BK216" s="209">
        <f>ROUND(I216*H216,2)</f>
        <v>0</v>
      </c>
      <c r="BL216" s="17" t="s">
        <v>127</v>
      </c>
      <c r="BM216" s="208" t="s">
        <v>365</v>
      </c>
    </row>
    <row r="217" s="2" customFormat="1" ht="22.2" customHeight="1">
      <c r="A217" s="38"/>
      <c r="B217" s="39"/>
      <c r="C217" s="197" t="s">
        <v>366</v>
      </c>
      <c r="D217" s="197" t="s">
        <v>122</v>
      </c>
      <c r="E217" s="198" t="s">
        <v>367</v>
      </c>
      <c r="F217" s="199" t="s">
        <v>368</v>
      </c>
      <c r="G217" s="200" t="s">
        <v>133</v>
      </c>
      <c r="H217" s="201">
        <v>40</v>
      </c>
      <c r="I217" s="202"/>
      <c r="J217" s="203">
        <f>ROUND(I217*H217,2)</f>
        <v>0</v>
      </c>
      <c r="K217" s="199" t="s">
        <v>126</v>
      </c>
      <c r="L217" s="44"/>
      <c r="M217" s="204" t="s">
        <v>19</v>
      </c>
      <c r="N217" s="205" t="s">
        <v>43</v>
      </c>
      <c r="O217" s="84"/>
      <c r="P217" s="206">
        <f>O217*H217</f>
        <v>0</v>
      </c>
      <c r="Q217" s="206">
        <v>0.0070200000000000002</v>
      </c>
      <c r="R217" s="206">
        <f>Q217*H217</f>
        <v>0.28079999999999999</v>
      </c>
      <c r="S217" s="206">
        <v>0</v>
      </c>
      <c r="T217" s="20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8" t="s">
        <v>127</v>
      </c>
      <c r="AT217" s="208" t="s">
        <v>122</v>
      </c>
      <c r="AU217" s="208" t="s">
        <v>79</v>
      </c>
      <c r="AY217" s="17" t="s">
        <v>120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7" t="s">
        <v>77</v>
      </c>
      <c r="BK217" s="209">
        <f>ROUND(I217*H217,2)</f>
        <v>0</v>
      </c>
      <c r="BL217" s="17" t="s">
        <v>127</v>
      </c>
      <c r="BM217" s="208" t="s">
        <v>369</v>
      </c>
    </row>
    <row r="218" s="2" customFormat="1">
      <c r="A218" s="38"/>
      <c r="B218" s="39"/>
      <c r="C218" s="40"/>
      <c r="D218" s="210" t="s">
        <v>129</v>
      </c>
      <c r="E218" s="40"/>
      <c r="F218" s="211" t="s">
        <v>370</v>
      </c>
      <c r="G218" s="40"/>
      <c r="H218" s="40"/>
      <c r="I218" s="212"/>
      <c r="J218" s="40"/>
      <c r="K218" s="40"/>
      <c r="L218" s="44"/>
      <c r="M218" s="213"/>
      <c r="N218" s="214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129</v>
      </c>
      <c r="AU218" s="17" t="s">
        <v>79</v>
      </c>
    </row>
    <row r="219" s="2" customFormat="1" ht="14.4" customHeight="1">
      <c r="A219" s="38"/>
      <c r="B219" s="39"/>
      <c r="C219" s="238" t="s">
        <v>371</v>
      </c>
      <c r="D219" s="238" t="s">
        <v>243</v>
      </c>
      <c r="E219" s="239" t="s">
        <v>372</v>
      </c>
      <c r="F219" s="240" t="s">
        <v>373</v>
      </c>
      <c r="G219" s="241" t="s">
        <v>133</v>
      </c>
      <c r="H219" s="242">
        <v>40</v>
      </c>
      <c r="I219" s="243"/>
      <c r="J219" s="244">
        <f>ROUND(I219*H219,2)</f>
        <v>0</v>
      </c>
      <c r="K219" s="240" t="s">
        <v>19</v>
      </c>
      <c r="L219" s="245"/>
      <c r="M219" s="246" t="s">
        <v>19</v>
      </c>
      <c r="N219" s="247" t="s">
        <v>43</v>
      </c>
      <c r="O219" s="84"/>
      <c r="P219" s="206">
        <f>O219*H219</f>
        <v>0</v>
      </c>
      <c r="Q219" s="206">
        <v>0.11</v>
      </c>
      <c r="R219" s="206">
        <f>Q219*H219</f>
        <v>4.4000000000000004</v>
      </c>
      <c r="S219" s="206">
        <v>0</v>
      </c>
      <c r="T219" s="20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8" t="s">
        <v>164</v>
      </c>
      <c r="AT219" s="208" t="s">
        <v>243</v>
      </c>
      <c r="AU219" s="208" t="s">
        <v>79</v>
      </c>
      <c r="AY219" s="17" t="s">
        <v>120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7" t="s">
        <v>77</v>
      </c>
      <c r="BK219" s="209">
        <f>ROUND(I219*H219,2)</f>
        <v>0</v>
      </c>
      <c r="BL219" s="17" t="s">
        <v>127</v>
      </c>
      <c r="BM219" s="208" t="s">
        <v>374</v>
      </c>
    </row>
    <row r="220" s="2" customFormat="1" ht="14.4" customHeight="1">
      <c r="A220" s="38"/>
      <c r="B220" s="39"/>
      <c r="C220" s="197" t="s">
        <v>375</v>
      </c>
      <c r="D220" s="197" t="s">
        <v>122</v>
      </c>
      <c r="E220" s="198" t="s">
        <v>376</v>
      </c>
      <c r="F220" s="199" t="s">
        <v>377</v>
      </c>
      <c r="G220" s="200" t="s">
        <v>133</v>
      </c>
      <c r="H220" s="201">
        <v>34</v>
      </c>
      <c r="I220" s="202"/>
      <c r="J220" s="203">
        <f>ROUND(I220*H220,2)</f>
        <v>0</v>
      </c>
      <c r="K220" s="199" t="s">
        <v>126</v>
      </c>
      <c r="L220" s="44"/>
      <c r="M220" s="204" t="s">
        <v>19</v>
      </c>
      <c r="N220" s="205" t="s">
        <v>43</v>
      </c>
      <c r="O220" s="84"/>
      <c r="P220" s="206">
        <f>O220*H220</f>
        <v>0</v>
      </c>
      <c r="Q220" s="206">
        <v>0.00040000000000000002</v>
      </c>
      <c r="R220" s="206">
        <f>Q220*H220</f>
        <v>0.013600000000000001</v>
      </c>
      <c r="S220" s="206">
        <v>0</v>
      </c>
      <c r="T220" s="20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8" t="s">
        <v>127</v>
      </c>
      <c r="AT220" s="208" t="s">
        <v>122</v>
      </c>
      <c r="AU220" s="208" t="s">
        <v>79</v>
      </c>
      <c r="AY220" s="17" t="s">
        <v>120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7" t="s">
        <v>77</v>
      </c>
      <c r="BK220" s="209">
        <f>ROUND(I220*H220,2)</f>
        <v>0</v>
      </c>
      <c r="BL220" s="17" t="s">
        <v>127</v>
      </c>
      <c r="BM220" s="208" t="s">
        <v>378</v>
      </c>
    </row>
    <row r="221" s="2" customFormat="1">
      <c r="A221" s="38"/>
      <c r="B221" s="39"/>
      <c r="C221" s="40"/>
      <c r="D221" s="210" t="s">
        <v>129</v>
      </c>
      <c r="E221" s="40"/>
      <c r="F221" s="211" t="s">
        <v>379</v>
      </c>
      <c r="G221" s="40"/>
      <c r="H221" s="40"/>
      <c r="I221" s="212"/>
      <c r="J221" s="40"/>
      <c r="K221" s="40"/>
      <c r="L221" s="44"/>
      <c r="M221" s="213"/>
      <c r="N221" s="214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129</v>
      </c>
      <c r="AU221" s="17" t="s">
        <v>79</v>
      </c>
    </row>
    <row r="222" s="2" customFormat="1" ht="14.4" customHeight="1">
      <c r="A222" s="38"/>
      <c r="B222" s="39"/>
      <c r="C222" s="238" t="s">
        <v>380</v>
      </c>
      <c r="D222" s="238" t="s">
        <v>243</v>
      </c>
      <c r="E222" s="239" t="s">
        <v>381</v>
      </c>
      <c r="F222" s="240" t="s">
        <v>382</v>
      </c>
      <c r="G222" s="241" t="s">
        <v>133</v>
      </c>
      <c r="H222" s="242">
        <v>34</v>
      </c>
      <c r="I222" s="243"/>
      <c r="J222" s="244">
        <f>ROUND(I222*H222,2)</f>
        <v>0</v>
      </c>
      <c r="K222" s="240" t="s">
        <v>19</v>
      </c>
      <c r="L222" s="245"/>
      <c r="M222" s="246" t="s">
        <v>19</v>
      </c>
      <c r="N222" s="247" t="s">
        <v>43</v>
      </c>
      <c r="O222" s="84"/>
      <c r="P222" s="206">
        <f>O222*H222</f>
        <v>0</v>
      </c>
      <c r="Q222" s="206">
        <v>0.096000000000000002</v>
      </c>
      <c r="R222" s="206">
        <f>Q222*H222</f>
        <v>3.2640000000000002</v>
      </c>
      <c r="S222" s="206">
        <v>0</v>
      </c>
      <c r="T222" s="20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8" t="s">
        <v>164</v>
      </c>
      <c r="AT222" s="208" t="s">
        <v>243</v>
      </c>
      <c r="AU222" s="208" t="s">
        <v>79</v>
      </c>
      <c r="AY222" s="17" t="s">
        <v>120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7" t="s">
        <v>77</v>
      </c>
      <c r="BK222" s="209">
        <f>ROUND(I222*H222,2)</f>
        <v>0</v>
      </c>
      <c r="BL222" s="17" t="s">
        <v>127</v>
      </c>
      <c r="BM222" s="208" t="s">
        <v>383</v>
      </c>
    </row>
    <row r="223" s="2" customFormat="1" ht="19.8" customHeight="1">
      <c r="A223" s="38"/>
      <c r="B223" s="39"/>
      <c r="C223" s="197" t="s">
        <v>384</v>
      </c>
      <c r="D223" s="197" t="s">
        <v>122</v>
      </c>
      <c r="E223" s="198" t="s">
        <v>385</v>
      </c>
      <c r="F223" s="199" t="s">
        <v>386</v>
      </c>
      <c r="G223" s="200" t="s">
        <v>179</v>
      </c>
      <c r="H223" s="201">
        <v>85</v>
      </c>
      <c r="I223" s="202"/>
      <c r="J223" s="203">
        <f>ROUND(I223*H223,2)</f>
        <v>0</v>
      </c>
      <c r="K223" s="199" t="s">
        <v>126</v>
      </c>
      <c r="L223" s="44"/>
      <c r="M223" s="204" t="s">
        <v>19</v>
      </c>
      <c r="N223" s="205" t="s">
        <v>43</v>
      </c>
      <c r="O223" s="84"/>
      <c r="P223" s="206">
        <f>O223*H223</f>
        <v>0</v>
      </c>
      <c r="Q223" s="206">
        <v>0</v>
      </c>
      <c r="R223" s="206">
        <f>Q223*H223</f>
        <v>0</v>
      </c>
      <c r="S223" s="206">
        <v>0</v>
      </c>
      <c r="T223" s="20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8" t="s">
        <v>127</v>
      </c>
      <c r="AT223" s="208" t="s">
        <v>122</v>
      </c>
      <c r="AU223" s="208" t="s">
        <v>79</v>
      </c>
      <c r="AY223" s="17" t="s">
        <v>120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17" t="s">
        <v>77</v>
      </c>
      <c r="BK223" s="209">
        <f>ROUND(I223*H223,2)</f>
        <v>0</v>
      </c>
      <c r="BL223" s="17" t="s">
        <v>127</v>
      </c>
      <c r="BM223" s="208" t="s">
        <v>387</v>
      </c>
    </row>
    <row r="224" s="2" customFormat="1">
      <c r="A224" s="38"/>
      <c r="B224" s="39"/>
      <c r="C224" s="40"/>
      <c r="D224" s="210" t="s">
        <v>129</v>
      </c>
      <c r="E224" s="40"/>
      <c r="F224" s="211" t="s">
        <v>388</v>
      </c>
      <c r="G224" s="40"/>
      <c r="H224" s="40"/>
      <c r="I224" s="212"/>
      <c r="J224" s="40"/>
      <c r="K224" s="40"/>
      <c r="L224" s="44"/>
      <c r="M224" s="213"/>
      <c r="N224" s="214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129</v>
      </c>
      <c r="AU224" s="17" t="s">
        <v>79</v>
      </c>
    </row>
    <row r="225" s="13" customFormat="1">
      <c r="A225" s="13"/>
      <c r="B225" s="215"/>
      <c r="C225" s="216"/>
      <c r="D225" s="217" t="s">
        <v>141</v>
      </c>
      <c r="E225" s="218" t="s">
        <v>19</v>
      </c>
      <c r="F225" s="219" t="s">
        <v>389</v>
      </c>
      <c r="G225" s="216"/>
      <c r="H225" s="220">
        <v>85</v>
      </c>
      <c r="I225" s="221"/>
      <c r="J225" s="216"/>
      <c r="K225" s="216"/>
      <c r="L225" s="222"/>
      <c r="M225" s="223"/>
      <c r="N225" s="224"/>
      <c r="O225" s="224"/>
      <c r="P225" s="224"/>
      <c r="Q225" s="224"/>
      <c r="R225" s="224"/>
      <c r="S225" s="224"/>
      <c r="T225" s="22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6" t="s">
        <v>141</v>
      </c>
      <c r="AU225" s="226" t="s">
        <v>79</v>
      </c>
      <c r="AV225" s="13" t="s">
        <v>79</v>
      </c>
      <c r="AW225" s="13" t="s">
        <v>33</v>
      </c>
      <c r="AX225" s="13" t="s">
        <v>77</v>
      </c>
      <c r="AY225" s="226" t="s">
        <v>120</v>
      </c>
    </row>
    <row r="226" s="2" customFormat="1" ht="19.8" customHeight="1">
      <c r="A226" s="38"/>
      <c r="B226" s="39"/>
      <c r="C226" s="238" t="s">
        <v>390</v>
      </c>
      <c r="D226" s="238" t="s">
        <v>243</v>
      </c>
      <c r="E226" s="239" t="s">
        <v>391</v>
      </c>
      <c r="F226" s="240" t="s">
        <v>392</v>
      </c>
      <c r="G226" s="241" t="s">
        <v>133</v>
      </c>
      <c r="H226" s="242">
        <v>4</v>
      </c>
      <c r="I226" s="243"/>
      <c r="J226" s="244">
        <f>ROUND(I226*H226,2)</f>
        <v>0</v>
      </c>
      <c r="K226" s="240" t="s">
        <v>19</v>
      </c>
      <c r="L226" s="245"/>
      <c r="M226" s="246" t="s">
        <v>19</v>
      </c>
      <c r="N226" s="247" t="s">
        <v>43</v>
      </c>
      <c r="O226" s="84"/>
      <c r="P226" s="206">
        <f>O226*H226</f>
        <v>0</v>
      </c>
      <c r="Q226" s="206">
        <v>0.019099999999999999</v>
      </c>
      <c r="R226" s="206">
        <f>Q226*H226</f>
        <v>0.076399999999999996</v>
      </c>
      <c r="S226" s="206">
        <v>0</v>
      </c>
      <c r="T226" s="20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8" t="s">
        <v>164</v>
      </c>
      <c r="AT226" s="208" t="s">
        <v>243</v>
      </c>
      <c r="AU226" s="208" t="s">
        <v>79</v>
      </c>
      <c r="AY226" s="17" t="s">
        <v>120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7" t="s">
        <v>77</v>
      </c>
      <c r="BK226" s="209">
        <f>ROUND(I226*H226,2)</f>
        <v>0</v>
      </c>
      <c r="BL226" s="17" t="s">
        <v>127</v>
      </c>
      <c r="BM226" s="208" t="s">
        <v>393</v>
      </c>
    </row>
    <row r="227" s="2" customFormat="1" ht="19.8" customHeight="1">
      <c r="A227" s="38"/>
      <c r="B227" s="39"/>
      <c r="C227" s="238" t="s">
        <v>394</v>
      </c>
      <c r="D227" s="238" t="s">
        <v>243</v>
      </c>
      <c r="E227" s="239" t="s">
        <v>395</v>
      </c>
      <c r="F227" s="240" t="s">
        <v>396</v>
      </c>
      <c r="G227" s="241" t="s">
        <v>133</v>
      </c>
      <c r="H227" s="242">
        <v>30</v>
      </c>
      <c r="I227" s="243"/>
      <c r="J227" s="244">
        <f>ROUND(I227*H227,2)</f>
        <v>0</v>
      </c>
      <c r="K227" s="240" t="s">
        <v>19</v>
      </c>
      <c r="L227" s="245"/>
      <c r="M227" s="246" t="s">
        <v>19</v>
      </c>
      <c r="N227" s="247" t="s">
        <v>43</v>
      </c>
      <c r="O227" s="84"/>
      <c r="P227" s="206">
        <f>O227*H227</f>
        <v>0</v>
      </c>
      <c r="Q227" s="206">
        <v>0.019900000000000001</v>
      </c>
      <c r="R227" s="206">
        <f>Q227*H227</f>
        <v>0.59699999999999998</v>
      </c>
      <c r="S227" s="206">
        <v>0</v>
      </c>
      <c r="T227" s="20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8" t="s">
        <v>164</v>
      </c>
      <c r="AT227" s="208" t="s">
        <v>243</v>
      </c>
      <c r="AU227" s="208" t="s">
        <v>79</v>
      </c>
      <c r="AY227" s="17" t="s">
        <v>120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7" t="s">
        <v>77</v>
      </c>
      <c r="BK227" s="209">
        <f>ROUND(I227*H227,2)</f>
        <v>0</v>
      </c>
      <c r="BL227" s="17" t="s">
        <v>127</v>
      </c>
      <c r="BM227" s="208" t="s">
        <v>397</v>
      </c>
    </row>
    <row r="228" s="12" customFormat="1" ht="22.8" customHeight="1">
      <c r="A228" s="12"/>
      <c r="B228" s="181"/>
      <c r="C228" s="182"/>
      <c r="D228" s="183" t="s">
        <v>71</v>
      </c>
      <c r="E228" s="195" t="s">
        <v>127</v>
      </c>
      <c r="F228" s="195" t="s">
        <v>398</v>
      </c>
      <c r="G228" s="182"/>
      <c r="H228" s="182"/>
      <c r="I228" s="185"/>
      <c r="J228" s="196">
        <f>BK228</f>
        <v>0</v>
      </c>
      <c r="K228" s="182"/>
      <c r="L228" s="187"/>
      <c r="M228" s="188"/>
      <c r="N228" s="189"/>
      <c r="O228" s="189"/>
      <c r="P228" s="190">
        <f>SUM(P229:P233)</f>
        <v>0</v>
      </c>
      <c r="Q228" s="189"/>
      <c r="R228" s="190">
        <f>SUM(R229:R233)</f>
        <v>4.9722400000000002</v>
      </c>
      <c r="S228" s="189"/>
      <c r="T228" s="191">
        <f>SUM(T229:T233)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2" t="s">
        <v>77</v>
      </c>
      <c r="AT228" s="193" t="s">
        <v>71</v>
      </c>
      <c r="AU228" s="193" t="s">
        <v>77</v>
      </c>
      <c r="AY228" s="192" t="s">
        <v>120</v>
      </c>
      <c r="BK228" s="194">
        <f>SUM(BK229:BK233)</f>
        <v>0</v>
      </c>
    </row>
    <row r="229" s="2" customFormat="1" ht="19.8" customHeight="1">
      <c r="A229" s="38"/>
      <c r="B229" s="39"/>
      <c r="C229" s="197" t="s">
        <v>399</v>
      </c>
      <c r="D229" s="197" t="s">
        <v>122</v>
      </c>
      <c r="E229" s="198" t="s">
        <v>400</v>
      </c>
      <c r="F229" s="199" t="s">
        <v>401</v>
      </c>
      <c r="G229" s="200" t="s">
        <v>402</v>
      </c>
      <c r="H229" s="201">
        <v>1</v>
      </c>
      <c r="I229" s="202"/>
      <c r="J229" s="203">
        <f>ROUND(I229*H229,2)</f>
        <v>0</v>
      </c>
      <c r="K229" s="199" t="s">
        <v>19</v>
      </c>
      <c r="L229" s="44"/>
      <c r="M229" s="204" t="s">
        <v>19</v>
      </c>
      <c r="N229" s="205" t="s">
        <v>43</v>
      </c>
      <c r="O229" s="84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8" t="s">
        <v>127</v>
      </c>
      <c r="AT229" s="208" t="s">
        <v>122</v>
      </c>
      <c r="AU229" s="208" t="s">
        <v>79</v>
      </c>
      <c r="AY229" s="17" t="s">
        <v>120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7" t="s">
        <v>77</v>
      </c>
      <c r="BK229" s="209">
        <f>ROUND(I229*H229,2)</f>
        <v>0</v>
      </c>
      <c r="BL229" s="17" t="s">
        <v>127</v>
      </c>
      <c r="BM229" s="208" t="s">
        <v>403</v>
      </c>
    </row>
    <row r="230" s="2" customFormat="1" ht="22.2" customHeight="1">
      <c r="A230" s="38"/>
      <c r="B230" s="39"/>
      <c r="C230" s="197" t="s">
        <v>404</v>
      </c>
      <c r="D230" s="197" t="s">
        <v>122</v>
      </c>
      <c r="E230" s="198" t="s">
        <v>405</v>
      </c>
      <c r="F230" s="199" t="s">
        <v>406</v>
      </c>
      <c r="G230" s="200" t="s">
        <v>179</v>
      </c>
      <c r="H230" s="201">
        <v>33.600000000000001</v>
      </c>
      <c r="I230" s="202"/>
      <c r="J230" s="203">
        <f>ROUND(I230*H230,2)</f>
        <v>0</v>
      </c>
      <c r="K230" s="199" t="s">
        <v>126</v>
      </c>
      <c r="L230" s="44"/>
      <c r="M230" s="204" t="s">
        <v>19</v>
      </c>
      <c r="N230" s="205" t="s">
        <v>43</v>
      </c>
      <c r="O230" s="84"/>
      <c r="P230" s="206">
        <f>O230*H230</f>
        <v>0</v>
      </c>
      <c r="Q230" s="206">
        <v>0.03465</v>
      </c>
      <c r="R230" s="206">
        <f>Q230*H230</f>
        <v>1.1642400000000002</v>
      </c>
      <c r="S230" s="206">
        <v>0</v>
      </c>
      <c r="T230" s="20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8" t="s">
        <v>127</v>
      </c>
      <c r="AT230" s="208" t="s">
        <v>122</v>
      </c>
      <c r="AU230" s="208" t="s">
        <v>79</v>
      </c>
      <c r="AY230" s="17" t="s">
        <v>120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7" t="s">
        <v>77</v>
      </c>
      <c r="BK230" s="209">
        <f>ROUND(I230*H230,2)</f>
        <v>0</v>
      </c>
      <c r="BL230" s="17" t="s">
        <v>127</v>
      </c>
      <c r="BM230" s="208" t="s">
        <v>407</v>
      </c>
    </row>
    <row r="231" s="2" customFormat="1">
      <c r="A231" s="38"/>
      <c r="B231" s="39"/>
      <c r="C231" s="40"/>
      <c r="D231" s="210" t="s">
        <v>129</v>
      </c>
      <c r="E231" s="40"/>
      <c r="F231" s="211" t="s">
        <v>408</v>
      </c>
      <c r="G231" s="40"/>
      <c r="H231" s="40"/>
      <c r="I231" s="212"/>
      <c r="J231" s="40"/>
      <c r="K231" s="40"/>
      <c r="L231" s="44"/>
      <c r="M231" s="213"/>
      <c r="N231" s="214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129</v>
      </c>
      <c r="AU231" s="17" t="s">
        <v>79</v>
      </c>
    </row>
    <row r="232" s="13" customFormat="1">
      <c r="A232" s="13"/>
      <c r="B232" s="215"/>
      <c r="C232" s="216"/>
      <c r="D232" s="217" t="s">
        <v>141</v>
      </c>
      <c r="E232" s="218" t="s">
        <v>19</v>
      </c>
      <c r="F232" s="219" t="s">
        <v>409</v>
      </c>
      <c r="G232" s="216"/>
      <c r="H232" s="220">
        <v>33.600000000000001</v>
      </c>
      <c r="I232" s="221"/>
      <c r="J232" s="216"/>
      <c r="K232" s="216"/>
      <c r="L232" s="222"/>
      <c r="M232" s="223"/>
      <c r="N232" s="224"/>
      <c r="O232" s="224"/>
      <c r="P232" s="224"/>
      <c r="Q232" s="224"/>
      <c r="R232" s="224"/>
      <c r="S232" s="224"/>
      <c r="T232" s="22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26" t="s">
        <v>141</v>
      </c>
      <c r="AU232" s="226" t="s">
        <v>79</v>
      </c>
      <c r="AV232" s="13" t="s">
        <v>79</v>
      </c>
      <c r="AW232" s="13" t="s">
        <v>33</v>
      </c>
      <c r="AX232" s="13" t="s">
        <v>77</v>
      </c>
      <c r="AY232" s="226" t="s">
        <v>120</v>
      </c>
    </row>
    <row r="233" s="2" customFormat="1" ht="14.4" customHeight="1">
      <c r="A233" s="38"/>
      <c r="B233" s="39"/>
      <c r="C233" s="238" t="s">
        <v>410</v>
      </c>
      <c r="D233" s="238" t="s">
        <v>243</v>
      </c>
      <c r="E233" s="239" t="s">
        <v>411</v>
      </c>
      <c r="F233" s="240" t="s">
        <v>412</v>
      </c>
      <c r="G233" s="241" t="s">
        <v>133</v>
      </c>
      <c r="H233" s="242">
        <v>34</v>
      </c>
      <c r="I233" s="243"/>
      <c r="J233" s="244">
        <f>ROUND(I233*H233,2)</f>
        <v>0</v>
      </c>
      <c r="K233" s="240" t="s">
        <v>19</v>
      </c>
      <c r="L233" s="245"/>
      <c r="M233" s="246" t="s">
        <v>19</v>
      </c>
      <c r="N233" s="247" t="s">
        <v>43</v>
      </c>
      <c r="O233" s="84"/>
      <c r="P233" s="206">
        <f>O233*H233</f>
        <v>0</v>
      </c>
      <c r="Q233" s="206">
        <v>0.112</v>
      </c>
      <c r="R233" s="206">
        <f>Q233*H233</f>
        <v>3.8080000000000003</v>
      </c>
      <c r="S233" s="206">
        <v>0</v>
      </c>
      <c r="T233" s="20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8" t="s">
        <v>164</v>
      </c>
      <c r="AT233" s="208" t="s">
        <v>243</v>
      </c>
      <c r="AU233" s="208" t="s">
        <v>79</v>
      </c>
      <c r="AY233" s="17" t="s">
        <v>120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7" t="s">
        <v>77</v>
      </c>
      <c r="BK233" s="209">
        <f>ROUND(I233*H233,2)</f>
        <v>0</v>
      </c>
      <c r="BL233" s="17" t="s">
        <v>127</v>
      </c>
      <c r="BM233" s="208" t="s">
        <v>413</v>
      </c>
    </row>
    <row r="234" s="12" customFormat="1" ht="22.8" customHeight="1">
      <c r="A234" s="12"/>
      <c r="B234" s="181"/>
      <c r="C234" s="182"/>
      <c r="D234" s="183" t="s">
        <v>71</v>
      </c>
      <c r="E234" s="195" t="s">
        <v>148</v>
      </c>
      <c r="F234" s="195" t="s">
        <v>414</v>
      </c>
      <c r="G234" s="182"/>
      <c r="H234" s="182"/>
      <c r="I234" s="185"/>
      <c r="J234" s="196">
        <f>BK234</f>
        <v>0</v>
      </c>
      <c r="K234" s="182"/>
      <c r="L234" s="187"/>
      <c r="M234" s="188"/>
      <c r="N234" s="189"/>
      <c r="O234" s="189"/>
      <c r="P234" s="190">
        <f>SUM(P235:P258)</f>
        <v>0</v>
      </c>
      <c r="Q234" s="189"/>
      <c r="R234" s="190">
        <f>SUM(R235:R258)</f>
        <v>51.811168000000002</v>
      </c>
      <c r="S234" s="189"/>
      <c r="T234" s="191">
        <f>SUM(T235:T258)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2" t="s">
        <v>77</v>
      </c>
      <c r="AT234" s="193" t="s">
        <v>71</v>
      </c>
      <c r="AU234" s="193" t="s">
        <v>77</v>
      </c>
      <c r="AY234" s="192" t="s">
        <v>120</v>
      </c>
      <c r="BK234" s="194">
        <f>SUM(BK235:BK258)</f>
        <v>0</v>
      </c>
    </row>
    <row r="235" s="2" customFormat="1" ht="19.8" customHeight="1">
      <c r="A235" s="38"/>
      <c r="B235" s="39"/>
      <c r="C235" s="197" t="s">
        <v>415</v>
      </c>
      <c r="D235" s="197" t="s">
        <v>122</v>
      </c>
      <c r="E235" s="198" t="s">
        <v>416</v>
      </c>
      <c r="F235" s="199" t="s">
        <v>417</v>
      </c>
      <c r="G235" s="200" t="s">
        <v>125</v>
      </c>
      <c r="H235" s="201">
        <v>10</v>
      </c>
      <c r="I235" s="202"/>
      <c r="J235" s="203">
        <f>ROUND(I235*H235,2)</f>
        <v>0</v>
      </c>
      <c r="K235" s="199" t="s">
        <v>19</v>
      </c>
      <c r="L235" s="44"/>
      <c r="M235" s="204" t="s">
        <v>19</v>
      </c>
      <c r="N235" s="205" t="s">
        <v>43</v>
      </c>
      <c r="O235" s="84"/>
      <c r="P235" s="206">
        <f>O235*H235</f>
        <v>0</v>
      </c>
      <c r="Q235" s="206">
        <v>0.34499999999999997</v>
      </c>
      <c r="R235" s="206">
        <f>Q235*H235</f>
        <v>3.4499999999999997</v>
      </c>
      <c r="S235" s="206">
        <v>0</v>
      </c>
      <c r="T235" s="20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8" t="s">
        <v>127</v>
      </c>
      <c r="AT235" s="208" t="s">
        <v>122</v>
      </c>
      <c r="AU235" s="208" t="s">
        <v>79</v>
      </c>
      <c r="AY235" s="17" t="s">
        <v>120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17" t="s">
        <v>77</v>
      </c>
      <c r="BK235" s="209">
        <f>ROUND(I235*H235,2)</f>
        <v>0</v>
      </c>
      <c r="BL235" s="17" t="s">
        <v>127</v>
      </c>
      <c r="BM235" s="208" t="s">
        <v>418</v>
      </c>
    </row>
    <row r="236" s="13" customFormat="1">
      <c r="A236" s="13"/>
      <c r="B236" s="215"/>
      <c r="C236" s="216"/>
      <c r="D236" s="217" t="s">
        <v>141</v>
      </c>
      <c r="E236" s="218" t="s">
        <v>19</v>
      </c>
      <c r="F236" s="219" t="s">
        <v>419</v>
      </c>
      <c r="G236" s="216"/>
      <c r="H236" s="220">
        <v>10</v>
      </c>
      <c r="I236" s="221"/>
      <c r="J236" s="216"/>
      <c r="K236" s="216"/>
      <c r="L236" s="222"/>
      <c r="M236" s="223"/>
      <c r="N236" s="224"/>
      <c r="O236" s="224"/>
      <c r="P236" s="224"/>
      <c r="Q236" s="224"/>
      <c r="R236" s="224"/>
      <c r="S236" s="224"/>
      <c r="T236" s="22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6" t="s">
        <v>141</v>
      </c>
      <c r="AU236" s="226" t="s">
        <v>79</v>
      </c>
      <c r="AV236" s="13" t="s">
        <v>79</v>
      </c>
      <c r="AW236" s="13" t="s">
        <v>33</v>
      </c>
      <c r="AX236" s="13" t="s">
        <v>77</v>
      </c>
      <c r="AY236" s="226" t="s">
        <v>120</v>
      </c>
    </row>
    <row r="237" s="2" customFormat="1" ht="22.2" customHeight="1">
      <c r="A237" s="38"/>
      <c r="B237" s="39"/>
      <c r="C237" s="197" t="s">
        <v>420</v>
      </c>
      <c r="D237" s="197" t="s">
        <v>122</v>
      </c>
      <c r="E237" s="198" t="s">
        <v>421</v>
      </c>
      <c r="F237" s="199" t="s">
        <v>422</v>
      </c>
      <c r="G237" s="200" t="s">
        <v>125</v>
      </c>
      <c r="H237" s="201">
        <v>10</v>
      </c>
      <c r="I237" s="202"/>
      <c r="J237" s="203">
        <f>ROUND(I237*H237,2)</f>
        <v>0</v>
      </c>
      <c r="K237" s="199" t="s">
        <v>126</v>
      </c>
      <c r="L237" s="44"/>
      <c r="M237" s="204" t="s">
        <v>19</v>
      </c>
      <c r="N237" s="205" t="s">
        <v>43</v>
      </c>
      <c r="O237" s="84"/>
      <c r="P237" s="206">
        <f>O237*H237</f>
        <v>0</v>
      </c>
      <c r="Q237" s="206">
        <v>0.19800000000000001</v>
      </c>
      <c r="R237" s="206">
        <f>Q237*H237</f>
        <v>1.98</v>
      </c>
      <c r="S237" s="206">
        <v>0</v>
      </c>
      <c r="T237" s="20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8" t="s">
        <v>127</v>
      </c>
      <c r="AT237" s="208" t="s">
        <v>122</v>
      </c>
      <c r="AU237" s="208" t="s">
        <v>79</v>
      </c>
      <c r="AY237" s="17" t="s">
        <v>120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17" t="s">
        <v>77</v>
      </c>
      <c r="BK237" s="209">
        <f>ROUND(I237*H237,2)</f>
        <v>0</v>
      </c>
      <c r="BL237" s="17" t="s">
        <v>127</v>
      </c>
      <c r="BM237" s="208" t="s">
        <v>423</v>
      </c>
    </row>
    <row r="238" s="2" customFormat="1">
      <c r="A238" s="38"/>
      <c r="B238" s="39"/>
      <c r="C238" s="40"/>
      <c r="D238" s="210" t="s">
        <v>129</v>
      </c>
      <c r="E238" s="40"/>
      <c r="F238" s="211" t="s">
        <v>424</v>
      </c>
      <c r="G238" s="40"/>
      <c r="H238" s="40"/>
      <c r="I238" s="212"/>
      <c r="J238" s="40"/>
      <c r="K238" s="40"/>
      <c r="L238" s="44"/>
      <c r="M238" s="213"/>
      <c r="N238" s="214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129</v>
      </c>
      <c r="AU238" s="17" t="s">
        <v>79</v>
      </c>
    </row>
    <row r="239" s="13" customFormat="1">
      <c r="A239" s="13"/>
      <c r="B239" s="215"/>
      <c r="C239" s="216"/>
      <c r="D239" s="217" t="s">
        <v>141</v>
      </c>
      <c r="E239" s="218" t="s">
        <v>19</v>
      </c>
      <c r="F239" s="219" t="s">
        <v>419</v>
      </c>
      <c r="G239" s="216"/>
      <c r="H239" s="220">
        <v>10</v>
      </c>
      <c r="I239" s="221"/>
      <c r="J239" s="216"/>
      <c r="K239" s="216"/>
      <c r="L239" s="222"/>
      <c r="M239" s="223"/>
      <c r="N239" s="224"/>
      <c r="O239" s="224"/>
      <c r="P239" s="224"/>
      <c r="Q239" s="224"/>
      <c r="R239" s="224"/>
      <c r="S239" s="224"/>
      <c r="T239" s="22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6" t="s">
        <v>141</v>
      </c>
      <c r="AU239" s="226" t="s">
        <v>79</v>
      </c>
      <c r="AV239" s="13" t="s">
        <v>79</v>
      </c>
      <c r="AW239" s="13" t="s">
        <v>33</v>
      </c>
      <c r="AX239" s="13" t="s">
        <v>77</v>
      </c>
      <c r="AY239" s="226" t="s">
        <v>120</v>
      </c>
    </row>
    <row r="240" s="2" customFormat="1" ht="14.4" customHeight="1">
      <c r="A240" s="38"/>
      <c r="B240" s="39"/>
      <c r="C240" s="197" t="s">
        <v>425</v>
      </c>
      <c r="D240" s="197" t="s">
        <v>122</v>
      </c>
      <c r="E240" s="198" t="s">
        <v>426</v>
      </c>
      <c r="F240" s="199" t="s">
        <v>427</v>
      </c>
      <c r="G240" s="200" t="s">
        <v>125</v>
      </c>
      <c r="H240" s="201">
        <v>157.69999999999999</v>
      </c>
      <c r="I240" s="202"/>
      <c r="J240" s="203">
        <f>ROUND(I240*H240,2)</f>
        <v>0</v>
      </c>
      <c r="K240" s="199" t="s">
        <v>126</v>
      </c>
      <c r="L240" s="44"/>
      <c r="M240" s="204" t="s">
        <v>19</v>
      </c>
      <c r="N240" s="205" t="s">
        <v>43</v>
      </c>
      <c r="O240" s="84"/>
      <c r="P240" s="206">
        <f>O240*H240</f>
        <v>0</v>
      </c>
      <c r="Q240" s="206">
        <v>0.23000000000000001</v>
      </c>
      <c r="R240" s="206">
        <f>Q240*H240</f>
        <v>36.271000000000001</v>
      </c>
      <c r="S240" s="206">
        <v>0</v>
      </c>
      <c r="T240" s="20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8" t="s">
        <v>127</v>
      </c>
      <c r="AT240" s="208" t="s">
        <v>122</v>
      </c>
      <c r="AU240" s="208" t="s">
        <v>79</v>
      </c>
      <c r="AY240" s="17" t="s">
        <v>120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7" t="s">
        <v>77</v>
      </c>
      <c r="BK240" s="209">
        <f>ROUND(I240*H240,2)</f>
        <v>0</v>
      </c>
      <c r="BL240" s="17" t="s">
        <v>127</v>
      </c>
      <c r="BM240" s="208" t="s">
        <v>428</v>
      </c>
    </row>
    <row r="241" s="2" customFormat="1">
      <c r="A241" s="38"/>
      <c r="B241" s="39"/>
      <c r="C241" s="40"/>
      <c r="D241" s="210" t="s">
        <v>129</v>
      </c>
      <c r="E241" s="40"/>
      <c r="F241" s="211" t="s">
        <v>429</v>
      </c>
      <c r="G241" s="40"/>
      <c r="H241" s="40"/>
      <c r="I241" s="212"/>
      <c r="J241" s="40"/>
      <c r="K241" s="40"/>
      <c r="L241" s="44"/>
      <c r="M241" s="213"/>
      <c r="N241" s="214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129</v>
      </c>
      <c r="AU241" s="17" t="s">
        <v>79</v>
      </c>
    </row>
    <row r="242" s="13" customFormat="1">
      <c r="A242" s="13"/>
      <c r="B242" s="215"/>
      <c r="C242" s="216"/>
      <c r="D242" s="217" t="s">
        <v>141</v>
      </c>
      <c r="E242" s="218" t="s">
        <v>19</v>
      </c>
      <c r="F242" s="219" t="s">
        <v>260</v>
      </c>
      <c r="G242" s="216"/>
      <c r="H242" s="220">
        <v>28.699999999999999</v>
      </c>
      <c r="I242" s="221"/>
      <c r="J242" s="216"/>
      <c r="K242" s="216"/>
      <c r="L242" s="222"/>
      <c r="M242" s="223"/>
      <c r="N242" s="224"/>
      <c r="O242" s="224"/>
      <c r="P242" s="224"/>
      <c r="Q242" s="224"/>
      <c r="R242" s="224"/>
      <c r="S242" s="224"/>
      <c r="T242" s="22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6" t="s">
        <v>141</v>
      </c>
      <c r="AU242" s="226" t="s">
        <v>79</v>
      </c>
      <c r="AV242" s="13" t="s">
        <v>79</v>
      </c>
      <c r="AW242" s="13" t="s">
        <v>33</v>
      </c>
      <c r="AX242" s="13" t="s">
        <v>72</v>
      </c>
      <c r="AY242" s="226" t="s">
        <v>120</v>
      </c>
    </row>
    <row r="243" s="13" customFormat="1">
      <c r="A243" s="13"/>
      <c r="B243" s="215"/>
      <c r="C243" s="216"/>
      <c r="D243" s="217" t="s">
        <v>141</v>
      </c>
      <c r="E243" s="218" t="s">
        <v>19</v>
      </c>
      <c r="F243" s="219" t="s">
        <v>263</v>
      </c>
      <c r="G243" s="216"/>
      <c r="H243" s="220">
        <v>30</v>
      </c>
      <c r="I243" s="221"/>
      <c r="J243" s="216"/>
      <c r="K243" s="216"/>
      <c r="L243" s="222"/>
      <c r="M243" s="223"/>
      <c r="N243" s="224"/>
      <c r="O243" s="224"/>
      <c r="P243" s="224"/>
      <c r="Q243" s="224"/>
      <c r="R243" s="224"/>
      <c r="S243" s="224"/>
      <c r="T243" s="22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6" t="s">
        <v>141</v>
      </c>
      <c r="AU243" s="226" t="s">
        <v>79</v>
      </c>
      <c r="AV243" s="13" t="s">
        <v>79</v>
      </c>
      <c r="AW243" s="13" t="s">
        <v>33</v>
      </c>
      <c r="AX243" s="13" t="s">
        <v>72</v>
      </c>
      <c r="AY243" s="226" t="s">
        <v>120</v>
      </c>
    </row>
    <row r="244" s="13" customFormat="1">
      <c r="A244" s="13"/>
      <c r="B244" s="215"/>
      <c r="C244" s="216"/>
      <c r="D244" s="217" t="s">
        <v>141</v>
      </c>
      <c r="E244" s="218" t="s">
        <v>19</v>
      </c>
      <c r="F244" s="219" t="s">
        <v>430</v>
      </c>
      <c r="G244" s="216"/>
      <c r="H244" s="220">
        <v>99</v>
      </c>
      <c r="I244" s="221"/>
      <c r="J244" s="216"/>
      <c r="K244" s="216"/>
      <c r="L244" s="222"/>
      <c r="M244" s="223"/>
      <c r="N244" s="224"/>
      <c r="O244" s="224"/>
      <c r="P244" s="224"/>
      <c r="Q244" s="224"/>
      <c r="R244" s="224"/>
      <c r="S244" s="224"/>
      <c r="T244" s="22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6" t="s">
        <v>141</v>
      </c>
      <c r="AU244" s="226" t="s">
        <v>79</v>
      </c>
      <c r="AV244" s="13" t="s">
        <v>79</v>
      </c>
      <c r="AW244" s="13" t="s">
        <v>33</v>
      </c>
      <c r="AX244" s="13" t="s">
        <v>72</v>
      </c>
      <c r="AY244" s="226" t="s">
        <v>120</v>
      </c>
    </row>
    <row r="245" s="14" customFormat="1">
      <c r="A245" s="14"/>
      <c r="B245" s="227"/>
      <c r="C245" s="228"/>
      <c r="D245" s="217" t="s">
        <v>141</v>
      </c>
      <c r="E245" s="229" t="s">
        <v>19</v>
      </c>
      <c r="F245" s="230" t="s">
        <v>175</v>
      </c>
      <c r="G245" s="228"/>
      <c r="H245" s="231">
        <v>157.69999999999999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37" t="s">
        <v>141</v>
      </c>
      <c r="AU245" s="237" t="s">
        <v>79</v>
      </c>
      <c r="AV245" s="14" t="s">
        <v>127</v>
      </c>
      <c r="AW245" s="14" t="s">
        <v>33</v>
      </c>
      <c r="AX245" s="14" t="s">
        <v>77</v>
      </c>
      <c r="AY245" s="237" t="s">
        <v>120</v>
      </c>
    </row>
    <row r="246" s="2" customFormat="1" ht="22.2" customHeight="1">
      <c r="A246" s="38"/>
      <c r="B246" s="39"/>
      <c r="C246" s="197" t="s">
        <v>431</v>
      </c>
      <c r="D246" s="197" t="s">
        <v>122</v>
      </c>
      <c r="E246" s="198" t="s">
        <v>432</v>
      </c>
      <c r="F246" s="199" t="s">
        <v>433</v>
      </c>
      <c r="G246" s="200" t="s">
        <v>125</v>
      </c>
      <c r="H246" s="201">
        <v>30</v>
      </c>
      <c r="I246" s="202"/>
      <c r="J246" s="203">
        <f>ROUND(I246*H246,2)</f>
        <v>0</v>
      </c>
      <c r="K246" s="199" t="s">
        <v>126</v>
      </c>
      <c r="L246" s="44"/>
      <c r="M246" s="204" t="s">
        <v>19</v>
      </c>
      <c r="N246" s="205" t="s">
        <v>43</v>
      </c>
      <c r="O246" s="84"/>
      <c r="P246" s="206">
        <f>O246*H246</f>
        <v>0</v>
      </c>
      <c r="Q246" s="206">
        <v>0.12966</v>
      </c>
      <c r="R246" s="206">
        <f>Q246*H246</f>
        <v>3.8898000000000001</v>
      </c>
      <c r="S246" s="206">
        <v>0</v>
      </c>
      <c r="T246" s="20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08" t="s">
        <v>127</v>
      </c>
      <c r="AT246" s="208" t="s">
        <v>122</v>
      </c>
      <c r="AU246" s="208" t="s">
        <v>79</v>
      </c>
      <c r="AY246" s="17" t="s">
        <v>120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17" t="s">
        <v>77</v>
      </c>
      <c r="BK246" s="209">
        <f>ROUND(I246*H246,2)</f>
        <v>0</v>
      </c>
      <c r="BL246" s="17" t="s">
        <v>127</v>
      </c>
      <c r="BM246" s="208" t="s">
        <v>434</v>
      </c>
    </row>
    <row r="247" s="2" customFormat="1">
      <c r="A247" s="38"/>
      <c r="B247" s="39"/>
      <c r="C247" s="40"/>
      <c r="D247" s="210" t="s">
        <v>129</v>
      </c>
      <c r="E247" s="40"/>
      <c r="F247" s="211" t="s">
        <v>435</v>
      </c>
      <c r="G247" s="40"/>
      <c r="H247" s="40"/>
      <c r="I247" s="212"/>
      <c r="J247" s="40"/>
      <c r="K247" s="40"/>
      <c r="L247" s="44"/>
      <c r="M247" s="213"/>
      <c r="N247" s="214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129</v>
      </c>
      <c r="AU247" s="17" t="s">
        <v>79</v>
      </c>
    </row>
    <row r="248" s="13" customFormat="1">
      <c r="A248" s="13"/>
      <c r="B248" s="215"/>
      <c r="C248" s="216"/>
      <c r="D248" s="217" t="s">
        <v>141</v>
      </c>
      <c r="E248" s="218" t="s">
        <v>19</v>
      </c>
      <c r="F248" s="219" t="s">
        <v>263</v>
      </c>
      <c r="G248" s="216"/>
      <c r="H248" s="220">
        <v>30</v>
      </c>
      <c r="I248" s="221"/>
      <c r="J248" s="216"/>
      <c r="K248" s="216"/>
      <c r="L248" s="222"/>
      <c r="M248" s="223"/>
      <c r="N248" s="224"/>
      <c r="O248" s="224"/>
      <c r="P248" s="224"/>
      <c r="Q248" s="224"/>
      <c r="R248" s="224"/>
      <c r="S248" s="224"/>
      <c r="T248" s="22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6" t="s">
        <v>141</v>
      </c>
      <c r="AU248" s="226" t="s">
        <v>79</v>
      </c>
      <c r="AV248" s="13" t="s">
        <v>79</v>
      </c>
      <c r="AW248" s="13" t="s">
        <v>33</v>
      </c>
      <c r="AX248" s="13" t="s">
        <v>77</v>
      </c>
      <c r="AY248" s="226" t="s">
        <v>120</v>
      </c>
    </row>
    <row r="249" s="2" customFormat="1" ht="22.2" customHeight="1">
      <c r="A249" s="38"/>
      <c r="B249" s="39"/>
      <c r="C249" s="197" t="s">
        <v>436</v>
      </c>
      <c r="D249" s="197" t="s">
        <v>122</v>
      </c>
      <c r="E249" s="198" t="s">
        <v>437</v>
      </c>
      <c r="F249" s="199" t="s">
        <v>438</v>
      </c>
      <c r="G249" s="200" t="s">
        <v>125</v>
      </c>
      <c r="H249" s="201">
        <v>30</v>
      </c>
      <c r="I249" s="202"/>
      <c r="J249" s="203">
        <f>ROUND(I249*H249,2)</f>
        <v>0</v>
      </c>
      <c r="K249" s="199" t="s">
        <v>126</v>
      </c>
      <c r="L249" s="44"/>
      <c r="M249" s="204" t="s">
        <v>19</v>
      </c>
      <c r="N249" s="205" t="s">
        <v>43</v>
      </c>
      <c r="O249" s="84"/>
      <c r="P249" s="206">
        <f>O249*H249</f>
        <v>0</v>
      </c>
      <c r="Q249" s="206">
        <v>0.015400000000000001</v>
      </c>
      <c r="R249" s="206">
        <f>Q249*H249</f>
        <v>0.46200000000000002</v>
      </c>
      <c r="S249" s="206">
        <v>0</v>
      </c>
      <c r="T249" s="20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08" t="s">
        <v>127</v>
      </c>
      <c r="AT249" s="208" t="s">
        <v>122</v>
      </c>
      <c r="AU249" s="208" t="s">
        <v>79</v>
      </c>
      <c r="AY249" s="17" t="s">
        <v>120</v>
      </c>
      <c r="BE249" s="209">
        <f>IF(N249="základní",J249,0)</f>
        <v>0</v>
      </c>
      <c r="BF249" s="209">
        <f>IF(N249="snížená",J249,0)</f>
        <v>0</v>
      </c>
      <c r="BG249" s="209">
        <f>IF(N249="zákl. přenesená",J249,0)</f>
        <v>0</v>
      </c>
      <c r="BH249" s="209">
        <f>IF(N249="sníž. přenesená",J249,0)</f>
        <v>0</v>
      </c>
      <c r="BI249" s="209">
        <f>IF(N249="nulová",J249,0)</f>
        <v>0</v>
      </c>
      <c r="BJ249" s="17" t="s">
        <v>77</v>
      </c>
      <c r="BK249" s="209">
        <f>ROUND(I249*H249,2)</f>
        <v>0</v>
      </c>
      <c r="BL249" s="17" t="s">
        <v>127</v>
      </c>
      <c r="BM249" s="208" t="s">
        <v>439</v>
      </c>
    </row>
    <row r="250" s="2" customFormat="1">
      <c r="A250" s="38"/>
      <c r="B250" s="39"/>
      <c r="C250" s="40"/>
      <c r="D250" s="210" t="s">
        <v>129</v>
      </c>
      <c r="E250" s="40"/>
      <c r="F250" s="211" t="s">
        <v>440</v>
      </c>
      <c r="G250" s="40"/>
      <c r="H250" s="40"/>
      <c r="I250" s="212"/>
      <c r="J250" s="40"/>
      <c r="K250" s="40"/>
      <c r="L250" s="44"/>
      <c r="M250" s="213"/>
      <c r="N250" s="214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129</v>
      </c>
      <c r="AU250" s="17" t="s">
        <v>79</v>
      </c>
    </row>
    <row r="251" s="13" customFormat="1">
      <c r="A251" s="13"/>
      <c r="B251" s="215"/>
      <c r="C251" s="216"/>
      <c r="D251" s="217" t="s">
        <v>141</v>
      </c>
      <c r="E251" s="218" t="s">
        <v>19</v>
      </c>
      <c r="F251" s="219" t="s">
        <v>441</v>
      </c>
      <c r="G251" s="216"/>
      <c r="H251" s="220">
        <v>30</v>
      </c>
      <c r="I251" s="221"/>
      <c r="J251" s="216"/>
      <c r="K251" s="216"/>
      <c r="L251" s="222"/>
      <c r="M251" s="223"/>
      <c r="N251" s="224"/>
      <c r="O251" s="224"/>
      <c r="P251" s="224"/>
      <c r="Q251" s="224"/>
      <c r="R251" s="224"/>
      <c r="S251" s="224"/>
      <c r="T251" s="22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6" t="s">
        <v>141</v>
      </c>
      <c r="AU251" s="226" t="s">
        <v>79</v>
      </c>
      <c r="AV251" s="13" t="s">
        <v>79</v>
      </c>
      <c r="AW251" s="13" t="s">
        <v>33</v>
      </c>
      <c r="AX251" s="13" t="s">
        <v>77</v>
      </c>
      <c r="AY251" s="226" t="s">
        <v>120</v>
      </c>
    </row>
    <row r="252" s="2" customFormat="1" ht="14.4" customHeight="1">
      <c r="A252" s="38"/>
      <c r="B252" s="39"/>
      <c r="C252" s="197" t="s">
        <v>442</v>
      </c>
      <c r="D252" s="197" t="s">
        <v>122</v>
      </c>
      <c r="E252" s="198" t="s">
        <v>443</v>
      </c>
      <c r="F252" s="199" t="s">
        <v>444</v>
      </c>
      <c r="G252" s="200" t="s">
        <v>125</v>
      </c>
      <c r="H252" s="201">
        <v>10.199999999999999</v>
      </c>
      <c r="I252" s="202"/>
      <c r="J252" s="203">
        <f>ROUND(I252*H252,2)</f>
        <v>0</v>
      </c>
      <c r="K252" s="199" t="s">
        <v>19</v>
      </c>
      <c r="L252" s="44"/>
      <c r="M252" s="204" t="s">
        <v>19</v>
      </c>
      <c r="N252" s="205" t="s">
        <v>43</v>
      </c>
      <c r="O252" s="84"/>
      <c r="P252" s="206">
        <f>O252*H252</f>
        <v>0</v>
      </c>
      <c r="Q252" s="206">
        <v>0</v>
      </c>
      <c r="R252" s="206">
        <f>Q252*H252</f>
        <v>0</v>
      </c>
      <c r="S252" s="206">
        <v>0</v>
      </c>
      <c r="T252" s="20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08" t="s">
        <v>127</v>
      </c>
      <c r="AT252" s="208" t="s">
        <v>122</v>
      </c>
      <c r="AU252" s="208" t="s">
        <v>79</v>
      </c>
      <c r="AY252" s="17" t="s">
        <v>120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7" t="s">
        <v>77</v>
      </c>
      <c r="BK252" s="209">
        <f>ROUND(I252*H252,2)</f>
        <v>0</v>
      </c>
      <c r="BL252" s="17" t="s">
        <v>127</v>
      </c>
      <c r="BM252" s="208" t="s">
        <v>445</v>
      </c>
    </row>
    <row r="253" s="13" customFormat="1">
      <c r="A253" s="13"/>
      <c r="B253" s="215"/>
      <c r="C253" s="216"/>
      <c r="D253" s="217" t="s">
        <v>141</v>
      </c>
      <c r="E253" s="218" t="s">
        <v>19</v>
      </c>
      <c r="F253" s="219" t="s">
        <v>446</v>
      </c>
      <c r="G253" s="216"/>
      <c r="H253" s="220">
        <v>10.199999999999999</v>
      </c>
      <c r="I253" s="221"/>
      <c r="J253" s="216"/>
      <c r="K253" s="216"/>
      <c r="L253" s="222"/>
      <c r="M253" s="223"/>
      <c r="N253" s="224"/>
      <c r="O253" s="224"/>
      <c r="P253" s="224"/>
      <c r="Q253" s="224"/>
      <c r="R253" s="224"/>
      <c r="S253" s="224"/>
      <c r="T253" s="22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6" t="s">
        <v>141</v>
      </c>
      <c r="AU253" s="226" t="s">
        <v>79</v>
      </c>
      <c r="AV253" s="13" t="s">
        <v>79</v>
      </c>
      <c r="AW253" s="13" t="s">
        <v>33</v>
      </c>
      <c r="AX253" s="13" t="s">
        <v>77</v>
      </c>
      <c r="AY253" s="226" t="s">
        <v>120</v>
      </c>
    </row>
    <row r="254" s="2" customFormat="1" ht="34.8" customHeight="1">
      <c r="A254" s="38"/>
      <c r="B254" s="39"/>
      <c r="C254" s="197" t="s">
        <v>447</v>
      </c>
      <c r="D254" s="197" t="s">
        <v>122</v>
      </c>
      <c r="E254" s="198" t="s">
        <v>448</v>
      </c>
      <c r="F254" s="199" t="s">
        <v>449</v>
      </c>
      <c r="G254" s="200" t="s">
        <v>125</v>
      </c>
      <c r="H254" s="201">
        <v>28.699999999999999</v>
      </c>
      <c r="I254" s="202"/>
      <c r="J254" s="203">
        <f>ROUND(I254*H254,2)</f>
        <v>0</v>
      </c>
      <c r="K254" s="199" t="s">
        <v>126</v>
      </c>
      <c r="L254" s="44"/>
      <c r="M254" s="204" t="s">
        <v>19</v>
      </c>
      <c r="N254" s="205" t="s">
        <v>43</v>
      </c>
      <c r="O254" s="84"/>
      <c r="P254" s="206">
        <f>O254*H254</f>
        <v>0</v>
      </c>
      <c r="Q254" s="206">
        <v>0.084250000000000005</v>
      </c>
      <c r="R254" s="206">
        <f>Q254*H254</f>
        <v>2.4179750000000002</v>
      </c>
      <c r="S254" s="206">
        <v>0</v>
      </c>
      <c r="T254" s="20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8" t="s">
        <v>127</v>
      </c>
      <c r="AT254" s="208" t="s">
        <v>122</v>
      </c>
      <c r="AU254" s="208" t="s">
        <v>79</v>
      </c>
      <c r="AY254" s="17" t="s">
        <v>120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7" t="s">
        <v>77</v>
      </c>
      <c r="BK254" s="209">
        <f>ROUND(I254*H254,2)</f>
        <v>0</v>
      </c>
      <c r="BL254" s="17" t="s">
        <v>127</v>
      </c>
      <c r="BM254" s="208" t="s">
        <v>450</v>
      </c>
    </row>
    <row r="255" s="2" customFormat="1">
      <c r="A255" s="38"/>
      <c r="B255" s="39"/>
      <c r="C255" s="40"/>
      <c r="D255" s="210" t="s">
        <v>129</v>
      </c>
      <c r="E255" s="40"/>
      <c r="F255" s="211" t="s">
        <v>451</v>
      </c>
      <c r="G255" s="40"/>
      <c r="H255" s="40"/>
      <c r="I255" s="212"/>
      <c r="J255" s="40"/>
      <c r="K255" s="40"/>
      <c r="L255" s="44"/>
      <c r="M255" s="213"/>
      <c r="N255" s="214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129</v>
      </c>
      <c r="AU255" s="17" t="s">
        <v>79</v>
      </c>
    </row>
    <row r="256" s="13" customFormat="1">
      <c r="A256" s="13"/>
      <c r="B256" s="215"/>
      <c r="C256" s="216"/>
      <c r="D256" s="217" t="s">
        <v>141</v>
      </c>
      <c r="E256" s="218" t="s">
        <v>19</v>
      </c>
      <c r="F256" s="219" t="s">
        <v>452</v>
      </c>
      <c r="G256" s="216"/>
      <c r="H256" s="220">
        <v>28.699999999999999</v>
      </c>
      <c r="I256" s="221"/>
      <c r="J256" s="216"/>
      <c r="K256" s="216"/>
      <c r="L256" s="222"/>
      <c r="M256" s="223"/>
      <c r="N256" s="224"/>
      <c r="O256" s="224"/>
      <c r="P256" s="224"/>
      <c r="Q256" s="224"/>
      <c r="R256" s="224"/>
      <c r="S256" s="224"/>
      <c r="T256" s="22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6" t="s">
        <v>141</v>
      </c>
      <c r="AU256" s="226" t="s">
        <v>79</v>
      </c>
      <c r="AV256" s="13" t="s">
        <v>79</v>
      </c>
      <c r="AW256" s="13" t="s">
        <v>33</v>
      </c>
      <c r="AX256" s="13" t="s">
        <v>77</v>
      </c>
      <c r="AY256" s="226" t="s">
        <v>120</v>
      </c>
    </row>
    <row r="257" s="2" customFormat="1" ht="14.4" customHeight="1">
      <c r="A257" s="38"/>
      <c r="B257" s="39"/>
      <c r="C257" s="238" t="s">
        <v>453</v>
      </c>
      <c r="D257" s="238" t="s">
        <v>243</v>
      </c>
      <c r="E257" s="239" t="s">
        <v>454</v>
      </c>
      <c r="F257" s="240" t="s">
        <v>455</v>
      </c>
      <c r="G257" s="241" t="s">
        <v>125</v>
      </c>
      <c r="H257" s="242">
        <v>29.561</v>
      </c>
      <c r="I257" s="243"/>
      <c r="J257" s="244">
        <f>ROUND(I257*H257,2)</f>
        <v>0</v>
      </c>
      <c r="K257" s="240" t="s">
        <v>126</v>
      </c>
      <c r="L257" s="245"/>
      <c r="M257" s="246" t="s">
        <v>19</v>
      </c>
      <c r="N257" s="247" t="s">
        <v>43</v>
      </c>
      <c r="O257" s="84"/>
      <c r="P257" s="206">
        <f>O257*H257</f>
        <v>0</v>
      </c>
      <c r="Q257" s="206">
        <v>0.113</v>
      </c>
      <c r="R257" s="206">
        <f>Q257*H257</f>
        <v>3.3403930000000002</v>
      </c>
      <c r="S257" s="206">
        <v>0</v>
      </c>
      <c r="T257" s="20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8" t="s">
        <v>164</v>
      </c>
      <c r="AT257" s="208" t="s">
        <v>243</v>
      </c>
      <c r="AU257" s="208" t="s">
        <v>79</v>
      </c>
      <c r="AY257" s="17" t="s">
        <v>120</v>
      </c>
      <c r="BE257" s="209">
        <f>IF(N257="základní",J257,0)</f>
        <v>0</v>
      </c>
      <c r="BF257" s="209">
        <f>IF(N257="snížená",J257,0)</f>
        <v>0</v>
      </c>
      <c r="BG257" s="209">
        <f>IF(N257="zákl. přenesená",J257,0)</f>
        <v>0</v>
      </c>
      <c r="BH257" s="209">
        <f>IF(N257="sníž. přenesená",J257,0)</f>
        <v>0</v>
      </c>
      <c r="BI257" s="209">
        <f>IF(N257="nulová",J257,0)</f>
        <v>0</v>
      </c>
      <c r="BJ257" s="17" t="s">
        <v>77</v>
      </c>
      <c r="BK257" s="209">
        <f>ROUND(I257*H257,2)</f>
        <v>0</v>
      </c>
      <c r="BL257" s="17" t="s">
        <v>127</v>
      </c>
      <c r="BM257" s="208" t="s">
        <v>456</v>
      </c>
    </row>
    <row r="258" s="13" customFormat="1">
      <c r="A258" s="13"/>
      <c r="B258" s="215"/>
      <c r="C258" s="216"/>
      <c r="D258" s="217" t="s">
        <v>141</v>
      </c>
      <c r="E258" s="216"/>
      <c r="F258" s="219" t="s">
        <v>457</v>
      </c>
      <c r="G258" s="216"/>
      <c r="H258" s="220">
        <v>29.561</v>
      </c>
      <c r="I258" s="221"/>
      <c r="J258" s="216"/>
      <c r="K258" s="216"/>
      <c r="L258" s="222"/>
      <c r="M258" s="223"/>
      <c r="N258" s="224"/>
      <c r="O258" s="224"/>
      <c r="P258" s="224"/>
      <c r="Q258" s="224"/>
      <c r="R258" s="224"/>
      <c r="S258" s="224"/>
      <c r="T258" s="22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6" t="s">
        <v>141</v>
      </c>
      <c r="AU258" s="226" t="s">
        <v>79</v>
      </c>
      <c r="AV258" s="13" t="s">
        <v>79</v>
      </c>
      <c r="AW258" s="13" t="s">
        <v>4</v>
      </c>
      <c r="AX258" s="13" t="s">
        <v>77</v>
      </c>
      <c r="AY258" s="226" t="s">
        <v>120</v>
      </c>
    </row>
    <row r="259" s="12" customFormat="1" ht="22.8" customHeight="1">
      <c r="A259" s="12"/>
      <c r="B259" s="181"/>
      <c r="C259" s="182"/>
      <c r="D259" s="183" t="s">
        <v>71</v>
      </c>
      <c r="E259" s="195" t="s">
        <v>154</v>
      </c>
      <c r="F259" s="195" t="s">
        <v>458</v>
      </c>
      <c r="G259" s="182"/>
      <c r="H259" s="182"/>
      <c r="I259" s="185"/>
      <c r="J259" s="196">
        <f>BK259</f>
        <v>0</v>
      </c>
      <c r="K259" s="182"/>
      <c r="L259" s="187"/>
      <c r="M259" s="188"/>
      <c r="N259" s="189"/>
      <c r="O259" s="189"/>
      <c r="P259" s="190">
        <f>SUM(P260:P265)</f>
        <v>0</v>
      </c>
      <c r="Q259" s="189"/>
      <c r="R259" s="190">
        <f>SUM(R260:R265)</f>
        <v>25.77426474</v>
      </c>
      <c r="S259" s="189"/>
      <c r="T259" s="191">
        <f>SUM(T260:T265)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92" t="s">
        <v>77</v>
      </c>
      <c r="AT259" s="193" t="s">
        <v>71</v>
      </c>
      <c r="AU259" s="193" t="s">
        <v>77</v>
      </c>
      <c r="AY259" s="192" t="s">
        <v>120</v>
      </c>
      <c r="BK259" s="194">
        <f>SUM(BK260:BK265)</f>
        <v>0</v>
      </c>
    </row>
    <row r="260" s="2" customFormat="1" ht="19.8" customHeight="1">
      <c r="A260" s="38"/>
      <c r="B260" s="39"/>
      <c r="C260" s="197" t="s">
        <v>459</v>
      </c>
      <c r="D260" s="197" t="s">
        <v>122</v>
      </c>
      <c r="E260" s="198" t="s">
        <v>460</v>
      </c>
      <c r="F260" s="199" t="s">
        <v>461</v>
      </c>
      <c r="G260" s="200" t="s">
        <v>167</v>
      </c>
      <c r="H260" s="201">
        <v>0.60599999999999998</v>
      </c>
      <c r="I260" s="202"/>
      <c r="J260" s="203">
        <f>ROUND(I260*H260,2)</f>
        <v>0</v>
      </c>
      <c r="K260" s="199" t="s">
        <v>126</v>
      </c>
      <c r="L260" s="44"/>
      <c r="M260" s="204" t="s">
        <v>19</v>
      </c>
      <c r="N260" s="205" t="s">
        <v>43</v>
      </c>
      <c r="O260" s="84"/>
      <c r="P260" s="206">
        <f>O260*H260</f>
        <v>0</v>
      </c>
      <c r="Q260" s="206">
        <v>2.45329</v>
      </c>
      <c r="R260" s="206">
        <f>Q260*H260</f>
        <v>1.48669374</v>
      </c>
      <c r="S260" s="206">
        <v>0</v>
      </c>
      <c r="T260" s="20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8" t="s">
        <v>127</v>
      </c>
      <c r="AT260" s="208" t="s">
        <v>122</v>
      </c>
      <c r="AU260" s="208" t="s">
        <v>79</v>
      </c>
      <c r="AY260" s="17" t="s">
        <v>120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17" t="s">
        <v>77</v>
      </c>
      <c r="BK260" s="209">
        <f>ROUND(I260*H260,2)</f>
        <v>0</v>
      </c>
      <c r="BL260" s="17" t="s">
        <v>127</v>
      </c>
      <c r="BM260" s="208" t="s">
        <v>462</v>
      </c>
    </row>
    <row r="261" s="2" customFormat="1">
      <c r="A261" s="38"/>
      <c r="B261" s="39"/>
      <c r="C261" s="40"/>
      <c r="D261" s="210" t="s">
        <v>129</v>
      </c>
      <c r="E261" s="40"/>
      <c r="F261" s="211" t="s">
        <v>463</v>
      </c>
      <c r="G261" s="40"/>
      <c r="H261" s="40"/>
      <c r="I261" s="212"/>
      <c r="J261" s="40"/>
      <c r="K261" s="40"/>
      <c r="L261" s="44"/>
      <c r="M261" s="213"/>
      <c r="N261" s="214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129</v>
      </c>
      <c r="AU261" s="17" t="s">
        <v>79</v>
      </c>
    </row>
    <row r="262" s="13" customFormat="1">
      <c r="A262" s="13"/>
      <c r="B262" s="215"/>
      <c r="C262" s="216"/>
      <c r="D262" s="217" t="s">
        <v>141</v>
      </c>
      <c r="E262" s="218" t="s">
        <v>19</v>
      </c>
      <c r="F262" s="219" t="s">
        <v>464</v>
      </c>
      <c r="G262" s="216"/>
      <c r="H262" s="220">
        <v>0.60599999999999998</v>
      </c>
      <c r="I262" s="221"/>
      <c r="J262" s="216"/>
      <c r="K262" s="216"/>
      <c r="L262" s="222"/>
      <c r="M262" s="223"/>
      <c r="N262" s="224"/>
      <c r="O262" s="224"/>
      <c r="P262" s="224"/>
      <c r="Q262" s="224"/>
      <c r="R262" s="224"/>
      <c r="S262" s="224"/>
      <c r="T262" s="22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6" t="s">
        <v>141</v>
      </c>
      <c r="AU262" s="226" t="s">
        <v>79</v>
      </c>
      <c r="AV262" s="13" t="s">
        <v>79</v>
      </c>
      <c r="AW262" s="13" t="s">
        <v>33</v>
      </c>
      <c r="AX262" s="13" t="s">
        <v>77</v>
      </c>
      <c r="AY262" s="226" t="s">
        <v>120</v>
      </c>
    </row>
    <row r="263" s="2" customFormat="1" ht="19.8" customHeight="1">
      <c r="A263" s="38"/>
      <c r="B263" s="39"/>
      <c r="C263" s="197" t="s">
        <v>465</v>
      </c>
      <c r="D263" s="197" t="s">
        <v>122</v>
      </c>
      <c r="E263" s="198" t="s">
        <v>466</v>
      </c>
      <c r="F263" s="199" t="s">
        <v>467</v>
      </c>
      <c r="G263" s="200" t="s">
        <v>167</v>
      </c>
      <c r="H263" s="201">
        <v>9.9000000000000004</v>
      </c>
      <c r="I263" s="202"/>
      <c r="J263" s="203">
        <f>ROUND(I263*H263,2)</f>
        <v>0</v>
      </c>
      <c r="K263" s="199" t="s">
        <v>126</v>
      </c>
      <c r="L263" s="44"/>
      <c r="M263" s="204" t="s">
        <v>19</v>
      </c>
      <c r="N263" s="205" t="s">
        <v>43</v>
      </c>
      <c r="O263" s="84"/>
      <c r="P263" s="206">
        <f>O263*H263</f>
        <v>0</v>
      </c>
      <c r="Q263" s="206">
        <v>2.45329</v>
      </c>
      <c r="R263" s="206">
        <f>Q263*H263</f>
        <v>24.287571</v>
      </c>
      <c r="S263" s="206">
        <v>0</v>
      </c>
      <c r="T263" s="20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08" t="s">
        <v>127</v>
      </c>
      <c r="AT263" s="208" t="s">
        <v>122</v>
      </c>
      <c r="AU263" s="208" t="s">
        <v>79</v>
      </c>
      <c r="AY263" s="17" t="s">
        <v>120</v>
      </c>
      <c r="BE263" s="209">
        <f>IF(N263="základní",J263,0)</f>
        <v>0</v>
      </c>
      <c r="BF263" s="209">
        <f>IF(N263="snížená",J263,0)</f>
        <v>0</v>
      </c>
      <c r="BG263" s="209">
        <f>IF(N263="zákl. přenesená",J263,0)</f>
        <v>0</v>
      </c>
      <c r="BH263" s="209">
        <f>IF(N263="sníž. přenesená",J263,0)</f>
        <v>0</v>
      </c>
      <c r="BI263" s="209">
        <f>IF(N263="nulová",J263,0)</f>
        <v>0</v>
      </c>
      <c r="BJ263" s="17" t="s">
        <v>77</v>
      </c>
      <c r="BK263" s="209">
        <f>ROUND(I263*H263,2)</f>
        <v>0</v>
      </c>
      <c r="BL263" s="17" t="s">
        <v>127</v>
      </c>
      <c r="BM263" s="208" t="s">
        <v>468</v>
      </c>
    </row>
    <row r="264" s="2" customFormat="1">
      <c r="A264" s="38"/>
      <c r="B264" s="39"/>
      <c r="C264" s="40"/>
      <c r="D264" s="210" t="s">
        <v>129</v>
      </c>
      <c r="E264" s="40"/>
      <c r="F264" s="211" t="s">
        <v>469</v>
      </c>
      <c r="G264" s="40"/>
      <c r="H264" s="40"/>
      <c r="I264" s="212"/>
      <c r="J264" s="40"/>
      <c r="K264" s="40"/>
      <c r="L264" s="44"/>
      <c r="M264" s="213"/>
      <c r="N264" s="214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129</v>
      </c>
      <c r="AU264" s="17" t="s">
        <v>79</v>
      </c>
    </row>
    <row r="265" s="13" customFormat="1">
      <c r="A265" s="13"/>
      <c r="B265" s="215"/>
      <c r="C265" s="216"/>
      <c r="D265" s="217" t="s">
        <v>141</v>
      </c>
      <c r="E265" s="218" t="s">
        <v>19</v>
      </c>
      <c r="F265" s="219" t="s">
        <v>470</v>
      </c>
      <c r="G265" s="216"/>
      <c r="H265" s="220">
        <v>9.9000000000000004</v>
      </c>
      <c r="I265" s="221"/>
      <c r="J265" s="216"/>
      <c r="K265" s="216"/>
      <c r="L265" s="222"/>
      <c r="M265" s="223"/>
      <c r="N265" s="224"/>
      <c r="O265" s="224"/>
      <c r="P265" s="224"/>
      <c r="Q265" s="224"/>
      <c r="R265" s="224"/>
      <c r="S265" s="224"/>
      <c r="T265" s="22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6" t="s">
        <v>141</v>
      </c>
      <c r="AU265" s="226" t="s">
        <v>79</v>
      </c>
      <c r="AV265" s="13" t="s">
        <v>79</v>
      </c>
      <c r="AW265" s="13" t="s">
        <v>33</v>
      </c>
      <c r="AX265" s="13" t="s">
        <v>77</v>
      </c>
      <c r="AY265" s="226" t="s">
        <v>120</v>
      </c>
    </row>
    <row r="266" s="12" customFormat="1" ht="22.8" customHeight="1">
      <c r="A266" s="12"/>
      <c r="B266" s="181"/>
      <c r="C266" s="182"/>
      <c r="D266" s="183" t="s">
        <v>71</v>
      </c>
      <c r="E266" s="195" t="s">
        <v>176</v>
      </c>
      <c r="F266" s="195" t="s">
        <v>471</v>
      </c>
      <c r="G266" s="182"/>
      <c r="H266" s="182"/>
      <c r="I266" s="185"/>
      <c r="J266" s="196">
        <f>BK266</f>
        <v>0</v>
      </c>
      <c r="K266" s="182"/>
      <c r="L266" s="187"/>
      <c r="M266" s="188"/>
      <c r="N266" s="189"/>
      <c r="O266" s="189"/>
      <c r="P266" s="190">
        <f>SUM(P267:P295)</f>
        <v>0</v>
      </c>
      <c r="Q266" s="189"/>
      <c r="R266" s="190">
        <f>SUM(R267:R295)</f>
        <v>14.203799999999999</v>
      </c>
      <c r="S266" s="189"/>
      <c r="T266" s="191">
        <f>SUM(T267:T295)</f>
        <v>12.013256000000002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92" t="s">
        <v>77</v>
      </c>
      <c r="AT266" s="193" t="s">
        <v>71</v>
      </c>
      <c r="AU266" s="193" t="s">
        <v>77</v>
      </c>
      <c r="AY266" s="192" t="s">
        <v>120</v>
      </c>
      <c r="BK266" s="194">
        <f>SUM(BK267:BK295)</f>
        <v>0</v>
      </c>
    </row>
    <row r="267" s="2" customFormat="1" ht="14.4" customHeight="1">
      <c r="A267" s="38"/>
      <c r="B267" s="39"/>
      <c r="C267" s="197" t="s">
        <v>472</v>
      </c>
      <c r="D267" s="197" t="s">
        <v>122</v>
      </c>
      <c r="E267" s="198" t="s">
        <v>473</v>
      </c>
      <c r="F267" s="199" t="s">
        <v>474</v>
      </c>
      <c r="G267" s="200" t="s">
        <v>133</v>
      </c>
      <c r="H267" s="201">
        <v>10</v>
      </c>
      <c r="I267" s="202"/>
      <c r="J267" s="203">
        <f>ROUND(I267*H267,2)</f>
        <v>0</v>
      </c>
      <c r="K267" s="199" t="s">
        <v>19</v>
      </c>
      <c r="L267" s="44"/>
      <c r="M267" s="204" t="s">
        <v>19</v>
      </c>
      <c r="N267" s="205" t="s">
        <v>43</v>
      </c>
      <c r="O267" s="84"/>
      <c r="P267" s="206">
        <f>O267*H267</f>
        <v>0</v>
      </c>
      <c r="Q267" s="206">
        <v>0</v>
      </c>
      <c r="R267" s="206">
        <f>Q267*H267</f>
        <v>0</v>
      </c>
      <c r="S267" s="206">
        <v>0</v>
      </c>
      <c r="T267" s="20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08" t="s">
        <v>127</v>
      </c>
      <c r="AT267" s="208" t="s">
        <v>122</v>
      </c>
      <c r="AU267" s="208" t="s">
        <v>79</v>
      </c>
      <c r="AY267" s="17" t="s">
        <v>120</v>
      </c>
      <c r="BE267" s="209">
        <f>IF(N267="základní",J267,0)</f>
        <v>0</v>
      </c>
      <c r="BF267" s="209">
        <f>IF(N267="snížená",J267,0)</f>
        <v>0</v>
      </c>
      <c r="BG267" s="209">
        <f>IF(N267="zákl. přenesená",J267,0)</f>
        <v>0</v>
      </c>
      <c r="BH267" s="209">
        <f>IF(N267="sníž. přenesená",J267,0)</f>
        <v>0</v>
      </c>
      <c r="BI267" s="209">
        <f>IF(N267="nulová",J267,0)</f>
        <v>0</v>
      </c>
      <c r="BJ267" s="17" t="s">
        <v>77</v>
      </c>
      <c r="BK267" s="209">
        <f>ROUND(I267*H267,2)</f>
        <v>0</v>
      </c>
      <c r="BL267" s="17" t="s">
        <v>127</v>
      </c>
      <c r="BM267" s="208" t="s">
        <v>475</v>
      </c>
    </row>
    <row r="268" s="2" customFormat="1" ht="14.4" customHeight="1">
      <c r="A268" s="38"/>
      <c r="B268" s="39"/>
      <c r="C268" s="197" t="s">
        <v>476</v>
      </c>
      <c r="D268" s="197" t="s">
        <v>122</v>
      </c>
      <c r="E268" s="198" t="s">
        <v>477</v>
      </c>
      <c r="F268" s="199" t="s">
        <v>478</v>
      </c>
      <c r="G268" s="200" t="s">
        <v>133</v>
      </c>
      <c r="H268" s="201">
        <v>4</v>
      </c>
      <c r="I268" s="202"/>
      <c r="J268" s="203">
        <f>ROUND(I268*H268,2)</f>
        <v>0</v>
      </c>
      <c r="K268" s="199" t="s">
        <v>19</v>
      </c>
      <c r="L268" s="44"/>
      <c r="M268" s="204" t="s">
        <v>19</v>
      </c>
      <c r="N268" s="205" t="s">
        <v>43</v>
      </c>
      <c r="O268" s="84"/>
      <c r="P268" s="206">
        <f>O268*H268</f>
        <v>0</v>
      </c>
      <c r="Q268" s="206">
        <v>0</v>
      </c>
      <c r="R268" s="206">
        <f>Q268*H268</f>
        <v>0</v>
      </c>
      <c r="S268" s="206">
        <v>0</v>
      </c>
      <c r="T268" s="20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08" t="s">
        <v>127</v>
      </c>
      <c r="AT268" s="208" t="s">
        <v>122</v>
      </c>
      <c r="AU268" s="208" t="s">
        <v>79</v>
      </c>
      <c r="AY268" s="17" t="s">
        <v>120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17" t="s">
        <v>77</v>
      </c>
      <c r="BK268" s="209">
        <f>ROUND(I268*H268,2)</f>
        <v>0</v>
      </c>
      <c r="BL268" s="17" t="s">
        <v>127</v>
      </c>
      <c r="BM268" s="208" t="s">
        <v>479</v>
      </c>
    </row>
    <row r="269" s="2" customFormat="1" ht="14.4" customHeight="1">
      <c r="A269" s="38"/>
      <c r="B269" s="39"/>
      <c r="C269" s="197" t="s">
        <v>480</v>
      </c>
      <c r="D269" s="197" t="s">
        <v>122</v>
      </c>
      <c r="E269" s="198" t="s">
        <v>481</v>
      </c>
      <c r="F269" s="199" t="s">
        <v>482</v>
      </c>
      <c r="G269" s="200" t="s">
        <v>133</v>
      </c>
      <c r="H269" s="201">
        <v>1</v>
      </c>
      <c r="I269" s="202"/>
      <c r="J269" s="203">
        <f>ROUND(I269*H269,2)</f>
        <v>0</v>
      </c>
      <c r="K269" s="199" t="s">
        <v>19</v>
      </c>
      <c r="L269" s="44"/>
      <c r="M269" s="204" t="s">
        <v>19</v>
      </c>
      <c r="N269" s="205" t="s">
        <v>43</v>
      </c>
      <c r="O269" s="84"/>
      <c r="P269" s="206">
        <f>O269*H269</f>
        <v>0</v>
      </c>
      <c r="Q269" s="206">
        <v>0</v>
      </c>
      <c r="R269" s="206">
        <f>Q269*H269</f>
        <v>0</v>
      </c>
      <c r="S269" s="206">
        <v>0</v>
      </c>
      <c r="T269" s="20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8" t="s">
        <v>127</v>
      </c>
      <c r="AT269" s="208" t="s">
        <v>122</v>
      </c>
      <c r="AU269" s="208" t="s">
        <v>79</v>
      </c>
      <c r="AY269" s="17" t="s">
        <v>120</v>
      </c>
      <c r="BE269" s="209">
        <f>IF(N269="základní",J269,0)</f>
        <v>0</v>
      </c>
      <c r="BF269" s="209">
        <f>IF(N269="snížená",J269,0)</f>
        <v>0</v>
      </c>
      <c r="BG269" s="209">
        <f>IF(N269="zákl. přenesená",J269,0)</f>
        <v>0</v>
      </c>
      <c r="BH269" s="209">
        <f>IF(N269="sníž. přenesená",J269,0)</f>
        <v>0</v>
      </c>
      <c r="BI269" s="209">
        <f>IF(N269="nulová",J269,0)</f>
        <v>0</v>
      </c>
      <c r="BJ269" s="17" t="s">
        <v>77</v>
      </c>
      <c r="BK269" s="209">
        <f>ROUND(I269*H269,2)</f>
        <v>0</v>
      </c>
      <c r="BL269" s="17" t="s">
        <v>127</v>
      </c>
      <c r="BM269" s="208" t="s">
        <v>483</v>
      </c>
    </row>
    <row r="270" s="2" customFormat="1" ht="22.2" customHeight="1">
      <c r="A270" s="38"/>
      <c r="B270" s="39"/>
      <c r="C270" s="197" t="s">
        <v>484</v>
      </c>
      <c r="D270" s="197" t="s">
        <v>122</v>
      </c>
      <c r="E270" s="198" t="s">
        <v>485</v>
      </c>
      <c r="F270" s="199" t="s">
        <v>486</v>
      </c>
      <c r="G270" s="200" t="s">
        <v>179</v>
      </c>
      <c r="H270" s="201">
        <v>112</v>
      </c>
      <c r="I270" s="202"/>
      <c r="J270" s="203">
        <f>ROUND(I270*H270,2)</f>
        <v>0</v>
      </c>
      <c r="K270" s="199" t="s">
        <v>126</v>
      </c>
      <c r="L270" s="44"/>
      <c r="M270" s="204" t="s">
        <v>19</v>
      </c>
      <c r="N270" s="205" t="s">
        <v>43</v>
      </c>
      <c r="O270" s="84"/>
      <c r="P270" s="206">
        <f>O270*H270</f>
        <v>0</v>
      </c>
      <c r="Q270" s="206">
        <v>0.10095</v>
      </c>
      <c r="R270" s="206">
        <f>Q270*H270</f>
        <v>11.3064</v>
      </c>
      <c r="S270" s="206">
        <v>0</v>
      </c>
      <c r="T270" s="20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08" t="s">
        <v>127</v>
      </c>
      <c r="AT270" s="208" t="s">
        <v>122</v>
      </c>
      <c r="AU270" s="208" t="s">
        <v>79</v>
      </c>
      <c r="AY270" s="17" t="s">
        <v>120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17" t="s">
        <v>77</v>
      </c>
      <c r="BK270" s="209">
        <f>ROUND(I270*H270,2)</f>
        <v>0</v>
      </c>
      <c r="BL270" s="17" t="s">
        <v>127</v>
      </c>
      <c r="BM270" s="208" t="s">
        <v>487</v>
      </c>
    </row>
    <row r="271" s="2" customFormat="1">
      <c r="A271" s="38"/>
      <c r="B271" s="39"/>
      <c r="C271" s="40"/>
      <c r="D271" s="210" t="s">
        <v>129</v>
      </c>
      <c r="E271" s="40"/>
      <c r="F271" s="211" t="s">
        <v>488</v>
      </c>
      <c r="G271" s="40"/>
      <c r="H271" s="40"/>
      <c r="I271" s="212"/>
      <c r="J271" s="40"/>
      <c r="K271" s="40"/>
      <c r="L271" s="44"/>
      <c r="M271" s="213"/>
      <c r="N271" s="214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129</v>
      </c>
      <c r="AU271" s="17" t="s">
        <v>79</v>
      </c>
    </row>
    <row r="272" s="13" customFormat="1">
      <c r="A272" s="13"/>
      <c r="B272" s="215"/>
      <c r="C272" s="216"/>
      <c r="D272" s="217" t="s">
        <v>141</v>
      </c>
      <c r="E272" s="218" t="s">
        <v>19</v>
      </c>
      <c r="F272" s="219" t="s">
        <v>489</v>
      </c>
      <c r="G272" s="216"/>
      <c r="H272" s="220">
        <v>36</v>
      </c>
      <c r="I272" s="221"/>
      <c r="J272" s="216"/>
      <c r="K272" s="216"/>
      <c r="L272" s="222"/>
      <c r="M272" s="223"/>
      <c r="N272" s="224"/>
      <c r="O272" s="224"/>
      <c r="P272" s="224"/>
      <c r="Q272" s="224"/>
      <c r="R272" s="224"/>
      <c r="S272" s="224"/>
      <c r="T272" s="22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6" t="s">
        <v>141</v>
      </c>
      <c r="AU272" s="226" t="s">
        <v>79</v>
      </c>
      <c r="AV272" s="13" t="s">
        <v>79</v>
      </c>
      <c r="AW272" s="13" t="s">
        <v>33</v>
      </c>
      <c r="AX272" s="13" t="s">
        <v>72</v>
      </c>
      <c r="AY272" s="226" t="s">
        <v>120</v>
      </c>
    </row>
    <row r="273" s="13" customFormat="1">
      <c r="A273" s="13"/>
      <c r="B273" s="215"/>
      <c r="C273" s="216"/>
      <c r="D273" s="217" t="s">
        <v>141</v>
      </c>
      <c r="E273" s="218" t="s">
        <v>19</v>
      </c>
      <c r="F273" s="219" t="s">
        <v>490</v>
      </c>
      <c r="G273" s="216"/>
      <c r="H273" s="220">
        <v>62</v>
      </c>
      <c r="I273" s="221"/>
      <c r="J273" s="216"/>
      <c r="K273" s="216"/>
      <c r="L273" s="222"/>
      <c r="M273" s="223"/>
      <c r="N273" s="224"/>
      <c r="O273" s="224"/>
      <c r="P273" s="224"/>
      <c r="Q273" s="224"/>
      <c r="R273" s="224"/>
      <c r="S273" s="224"/>
      <c r="T273" s="22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6" t="s">
        <v>141</v>
      </c>
      <c r="AU273" s="226" t="s">
        <v>79</v>
      </c>
      <c r="AV273" s="13" t="s">
        <v>79</v>
      </c>
      <c r="AW273" s="13" t="s">
        <v>33</v>
      </c>
      <c r="AX273" s="13" t="s">
        <v>72</v>
      </c>
      <c r="AY273" s="226" t="s">
        <v>120</v>
      </c>
    </row>
    <row r="274" s="13" customFormat="1">
      <c r="A274" s="13"/>
      <c r="B274" s="215"/>
      <c r="C274" s="216"/>
      <c r="D274" s="217" t="s">
        <v>141</v>
      </c>
      <c r="E274" s="218" t="s">
        <v>19</v>
      </c>
      <c r="F274" s="219" t="s">
        <v>491</v>
      </c>
      <c r="G274" s="216"/>
      <c r="H274" s="220">
        <v>14</v>
      </c>
      <c r="I274" s="221"/>
      <c r="J274" s="216"/>
      <c r="K274" s="216"/>
      <c r="L274" s="222"/>
      <c r="M274" s="223"/>
      <c r="N274" s="224"/>
      <c r="O274" s="224"/>
      <c r="P274" s="224"/>
      <c r="Q274" s="224"/>
      <c r="R274" s="224"/>
      <c r="S274" s="224"/>
      <c r="T274" s="22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26" t="s">
        <v>141</v>
      </c>
      <c r="AU274" s="226" t="s">
        <v>79</v>
      </c>
      <c r="AV274" s="13" t="s">
        <v>79</v>
      </c>
      <c r="AW274" s="13" t="s">
        <v>33</v>
      </c>
      <c r="AX274" s="13" t="s">
        <v>72</v>
      </c>
      <c r="AY274" s="226" t="s">
        <v>120</v>
      </c>
    </row>
    <row r="275" s="14" customFormat="1">
      <c r="A275" s="14"/>
      <c r="B275" s="227"/>
      <c r="C275" s="228"/>
      <c r="D275" s="217" t="s">
        <v>141</v>
      </c>
      <c r="E275" s="229" t="s">
        <v>19</v>
      </c>
      <c r="F275" s="230" t="s">
        <v>175</v>
      </c>
      <c r="G275" s="228"/>
      <c r="H275" s="231">
        <v>112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37" t="s">
        <v>141</v>
      </c>
      <c r="AU275" s="237" t="s">
        <v>79</v>
      </c>
      <c r="AV275" s="14" t="s">
        <v>127</v>
      </c>
      <c r="AW275" s="14" t="s">
        <v>33</v>
      </c>
      <c r="AX275" s="14" t="s">
        <v>77</v>
      </c>
      <c r="AY275" s="237" t="s">
        <v>120</v>
      </c>
    </row>
    <row r="276" s="2" customFormat="1" ht="14.4" customHeight="1">
      <c r="A276" s="38"/>
      <c r="B276" s="39"/>
      <c r="C276" s="238" t="s">
        <v>492</v>
      </c>
      <c r="D276" s="238" t="s">
        <v>243</v>
      </c>
      <c r="E276" s="239" t="s">
        <v>493</v>
      </c>
      <c r="F276" s="240" t="s">
        <v>494</v>
      </c>
      <c r="G276" s="241" t="s">
        <v>179</v>
      </c>
      <c r="H276" s="242">
        <v>50</v>
      </c>
      <c r="I276" s="243"/>
      <c r="J276" s="244">
        <f>ROUND(I276*H276,2)</f>
        <v>0</v>
      </c>
      <c r="K276" s="240" t="s">
        <v>126</v>
      </c>
      <c r="L276" s="245"/>
      <c r="M276" s="246" t="s">
        <v>19</v>
      </c>
      <c r="N276" s="247" t="s">
        <v>43</v>
      </c>
      <c r="O276" s="84"/>
      <c r="P276" s="206">
        <f>O276*H276</f>
        <v>0</v>
      </c>
      <c r="Q276" s="206">
        <v>0.028000000000000001</v>
      </c>
      <c r="R276" s="206">
        <f>Q276*H276</f>
        <v>1.4000000000000001</v>
      </c>
      <c r="S276" s="206">
        <v>0</v>
      </c>
      <c r="T276" s="20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08" t="s">
        <v>164</v>
      </c>
      <c r="AT276" s="208" t="s">
        <v>243</v>
      </c>
      <c r="AU276" s="208" t="s">
        <v>79</v>
      </c>
      <c r="AY276" s="17" t="s">
        <v>120</v>
      </c>
      <c r="BE276" s="209">
        <f>IF(N276="základní",J276,0)</f>
        <v>0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17" t="s">
        <v>77</v>
      </c>
      <c r="BK276" s="209">
        <f>ROUND(I276*H276,2)</f>
        <v>0</v>
      </c>
      <c r="BL276" s="17" t="s">
        <v>127</v>
      </c>
      <c r="BM276" s="208" t="s">
        <v>495</v>
      </c>
    </row>
    <row r="277" s="13" customFormat="1">
      <c r="A277" s="13"/>
      <c r="B277" s="215"/>
      <c r="C277" s="216"/>
      <c r="D277" s="217" t="s">
        <v>141</v>
      </c>
      <c r="E277" s="218" t="s">
        <v>19</v>
      </c>
      <c r="F277" s="219" t="s">
        <v>496</v>
      </c>
      <c r="G277" s="216"/>
      <c r="H277" s="220">
        <v>50</v>
      </c>
      <c r="I277" s="221"/>
      <c r="J277" s="216"/>
      <c r="K277" s="216"/>
      <c r="L277" s="222"/>
      <c r="M277" s="223"/>
      <c r="N277" s="224"/>
      <c r="O277" s="224"/>
      <c r="P277" s="224"/>
      <c r="Q277" s="224"/>
      <c r="R277" s="224"/>
      <c r="S277" s="224"/>
      <c r="T277" s="22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6" t="s">
        <v>141</v>
      </c>
      <c r="AU277" s="226" t="s">
        <v>79</v>
      </c>
      <c r="AV277" s="13" t="s">
        <v>79</v>
      </c>
      <c r="AW277" s="13" t="s">
        <v>33</v>
      </c>
      <c r="AX277" s="13" t="s">
        <v>77</v>
      </c>
      <c r="AY277" s="226" t="s">
        <v>120</v>
      </c>
    </row>
    <row r="278" s="2" customFormat="1" ht="14.4" customHeight="1">
      <c r="A278" s="38"/>
      <c r="B278" s="39"/>
      <c r="C278" s="238" t="s">
        <v>497</v>
      </c>
      <c r="D278" s="238" t="s">
        <v>243</v>
      </c>
      <c r="E278" s="239" t="s">
        <v>498</v>
      </c>
      <c r="F278" s="240" t="s">
        <v>499</v>
      </c>
      <c r="G278" s="241" t="s">
        <v>179</v>
      </c>
      <c r="H278" s="242">
        <v>62</v>
      </c>
      <c r="I278" s="243"/>
      <c r="J278" s="244">
        <f>ROUND(I278*H278,2)</f>
        <v>0</v>
      </c>
      <c r="K278" s="240" t="s">
        <v>126</v>
      </c>
      <c r="L278" s="245"/>
      <c r="M278" s="246" t="s">
        <v>19</v>
      </c>
      <c r="N278" s="247" t="s">
        <v>43</v>
      </c>
      <c r="O278" s="84"/>
      <c r="P278" s="206">
        <f>O278*H278</f>
        <v>0</v>
      </c>
      <c r="Q278" s="206">
        <v>0.024</v>
      </c>
      <c r="R278" s="206">
        <f>Q278*H278</f>
        <v>1.488</v>
      </c>
      <c r="S278" s="206">
        <v>0</v>
      </c>
      <c r="T278" s="20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08" t="s">
        <v>164</v>
      </c>
      <c r="AT278" s="208" t="s">
        <v>243</v>
      </c>
      <c r="AU278" s="208" t="s">
        <v>79</v>
      </c>
      <c r="AY278" s="17" t="s">
        <v>120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17" t="s">
        <v>77</v>
      </c>
      <c r="BK278" s="209">
        <f>ROUND(I278*H278,2)</f>
        <v>0</v>
      </c>
      <c r="BL278" s="17" t="s">
        <v>127</v>
      </c>
      <c r="BM278" s="208" t="s">
        <v>500</v>
      </c>
    </row>
    <row r="279" s="2" customFormat="1" ht="14.4" customHeight="1">
      <c r="A279" s="38"/>
      <c r="B279" s="39"/>
      <c r="C279" s="197" t="s">
        <v>501</v>
      </c>
      <c r="D279" s="197" t="s">
        <v>122</v>
      </c>
      <c r="E279" s="198" t="s">
        <v>502</v>
      </c>
      <c r="F279" s="199" t="s">
        <v>503</v>
      </c>
      <c r="G279" s="200" t="s">
        <v>125</v>
      </c>
      <c r="H279" s="201">
        <v>20</v>
      </c>
      <c r="I279" s="202"/>
      <c r="J279" s="203">
        <f>ROUND(I279*H279,2)</f>
        <v>0</v>
      </c>
      <c r="K279" s="199" t="s">
        <v>126</v>
      </c>
      <c r="L279" s="44"/>
      <c r="M279" s="204" t="s">
        <v>19</v>
      </c>
      <c r="N279" s="205" t="s">
        <v>43</v>
      </c>
      <c r="O279" s="84"/>
      <c r="P279" s="206">
        <f>O279*H279</f>
        <v>0</v>
      </c>
      <c r="Q279" s="206">
        <v>0.00046999999999999999</v>
      </c>
      <c r="R279" s="206">
        <f>Q279*H279</f>
        <v>0.0094000000000000004</v>
      </c>
      <c r="S279" s="206">
        <v>0</v>
      </c>
      <c r="T279" s="20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08" t="s">
        <v>127</v>
      </c>
      <c r="AT279" s="208" t="s">
        <v>122</v>
      </c>
      <c r="AU279" s="208" t="s">
        <v>79</v>
      </c>
      <c r="AY279" s="17" t="s">
        <v>120</v>
      </c>
      <c r="BE279" s="209">
        <f>IF(N279="základní",J279,0)</f>
        <v>0</v>
      </c>
      <c r="BF279" s="209">
        <f>IF(N279="snížená",J279,0)</f>
        <v>0</v>
      </c>
      <c r="BG279" s="209">
        <f>IF(N279="zákl. přenesená",J279,0)</f>
        <v>0</v>
      </c>
      <c r="BH279" s="209">
        <f>IF(N279="sníž. přenesená",J279,0)</f>
        <v>0</v>
      </c>
      <c r="BI279" s="209">
        <f>IF(N279="nulová",J279,0)</f>
        <v>0</v>
      </c>
      <c r="BJ279" s="17" t="s">
        <v>77</v>
      </c>
      <c r="BK279" s="209">
        <f>ROUND(I279*H279,2)</f>
        <v>0</v>
      </c>
      <c r="BL279" s="17" t="s">
        <v>127</v>
      </c>
      <c r="BM279" s="208" t="s">
        <v>504</v>
      </c>
    </row>
    <row r="280" s="2" customFormat="1">
      <c r="A280" s="38"/>
      <c r="B280" s="39"/>
      <c r="C280" s="40"/>
      <c r="D280" s="210" t="s">
        <v>129</v>
      </c>
      <c r="E280" s="40"/>
      <c r="F280" s="211" t="s">
        <v>505</v>
      </c>
      <c r="G280" s="40"/>
      <c r="H280" s="40"/>
      <c r="I280" s="212"/>
      <c r="J280" s="40"/>
      <c r="K280" s="40"/>
      <c r="L280" s="44"/>
      <c r="M280" s="213"/>
      <c r="N280" s="214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129</v>
      </c>
      <c r="AU280" s="17" t="s">
        <v>79</v>
      </c>
    </row>
    <row r="281" s="13" customFormat="1">
      <c r="A281" s="13"/>
      <c r="B281" s="215"/>
      <c r="C281" s="216"/>
      <c r="D281" s="217" t="s">
        <v>141</v>
      </c>
      <c r="E281" s="218" t="s">
        <v>19</v>
      </c>
      <c r="F281" s="219" t="s">
        <v>419</v>
      </c>
      <c r="G281" s="216"/>
      <c r="H281" s="220">
        <v>10</v>
      </c>
      <c r="I281" s="221"/>
      <c r="J281" s="216"/>
      <c r="K281" s="216"/>
      <c r="L281" s="222"/>
      <c r="M281" s="223"/>
      <c r="N281" s="224"/>
      <c r="O281" s="224"/>
      <c r="P281" s="224"/>
      <c r="Q281" s="224"/>
      <c r="R281" s="224"/>
      <c r="S281" s="224"/>
      <c r="T281" s="22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26" t="s">
        <v>141</v>
      </c>
      <c r="AU281" s="226" t="s">
        <v>79</v>
      </c>
      <c r="AV281" s="13" t="s">
        <v>79</v>
      </c>
      <c r="AW281" s="13" t="s">
        <v>33</v>
      </c>
      <c r="AX281" s="13" t="s">
        <v>72</v>
      </c>
      <c r="AY281" s="226" t="s">
        <v>120</v>
      </c>
    </row>
    <row r="282" s="13" customFormat="1">
      <c r="A282" s="13"/>
      <c r="B282" s="215"/>
      <c r="C282" s="216"/>
      <c r="D282" s="217" t="s">
        <v>141</v>
      </c>
      <c r="E282" s="218" t="s">
        <v>19</v>
      </c>
      <c r="F282" s="219" t="s">
        <v>506</v>
      </c>
      <c r="G282" s="216"/>
      <c r="H282" s="220">
        <v>10</v>
      </c>
      <c r="I282" s="221"/>
      <c r="J282" s="216"/>
      <c r="K282" s="216"/>
      <c r="L282" s="222"/>
      <c r="M282" s="223"/>
      <c r="N282" s="224"/>
      <c r="O282" s="224"/>
      <c r="P282" s="224"/>
      <c r="Q282" s="224"/>
      <c r="R282" s="224"/>
      <c r="S282" s="224"/>
      <c r="T282" s="22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6" t="s">
        <v>141</v>
      </c>
      <c r="AU282" s="226" t="s">
        <v>79</v>
      </c>
      <c r="AV282" s="13" t="s">
        <v>79</v>
      </c>
      <c r="AW282" s="13" t="s">
        <v>33</v>
      </c>
      <c r="AX282" s="13" t="s">
        <v>72</v>
      </c>
      <c r="AY282" s="226" t="s">
        <v>120</v>
      </c>
    </row>
    <row r="283" s="14" customFormat="1">
      <c r="A283" s="14"/>
      <c r="B283" s="227"/>
      <c r="C283" s="228"/>
      <c r="D283" s="217" t="s">
        <v>141</v>
      </c>
      <c r="E283" s="229" t="s">
        <v>19</v>
      </c>
      <c r="F283" s="230" t="s">
        <v>175</v>
      </c>
      <c r="G283" s="228"/>
      <c r="H283" s="231">
        <v>20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37" t="s">
        <v>141</v>
      </c>
      <c r="AU283" s="237" t="s">
        <v>79</v>
      </c>
      <c r="AV283" s="14" t="s">
        <v>127</v>
      </c>
      <c r="AW283" s="14" t="s">
        <v>33</v>
      </c>
      <c r="AX283" s="14" t="s">
        <v>77</v>
      </c>
      <c r="AY283" s="237" t="s">
        <v>120</v>
      </c>
    </row>
    <row r="284" s="2" customFormat="1" ht="14.4" customHeight="1">
      <c r="A284" s="38"/>
      <c r="B284" s="39"/>
      <c r="C284" s="197" t="s">
        <v>507</v>
      </c>
      <c r="D284" s="197" t="s">
        <v>122</v>
      </c>
      <c r="E284" s="198" t="s">
        <v>508</v>
      </c>
      <c r="F284" s="199" t="s">
        <v>509</v>
      </c>
      <c r="G284" s="200" t="s">
        <v>179</v>
      </c>
      <c r="H284" s="201">
        <v>34.5</v>
      </c>
      <c r="I284" s="202"/>
      <c r="J284" s="203">
        <f>ROUND(I284*H284,2)</f>
        <v>0</v>
      </c>
      <c r="K284" s="199" t="s">
        <v>126</v>
      </c>
      <c r="L284" s="44"/>
      <c r="M284" s="204" t="s">
        <v>19</v>
      </c>
      <c r="N284" s="205" t="s">
        <v>43</v>
      </c>
      <c r="O284" s="84"/>
      <c r="P284" s="206">
        <f>O284*H284</f>
        <v>0</v>
      </c>
      <c r="Q284" s="206">
        <v>0</v>
      </c>
      <c r="R284" s="206">
        <f>Q284*H284</f>
        <v>0</v>
      </c>
      <c r="S284" s="206">
        <v>0.112</v>
      </c>
      <c r="T284" s="207">
        <f>S284*H284</f>
        <v>3.8639999999999999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08" t="s">
        <v>127</v>
      </c>
      <c r="AT284" s="208" t="s">
        <v>122</v>
      </c>
      <c r="AU284" s="208" t="s">
        <v>79</v>
      </c>
      <c r="AY284" s="17" t="s">
        <v>120</v>
      </c>
      <c r="BE284" s="209">
        <f>IF(N284="základní",J284,0)</f>
        <v>0</v>
      </c>
      <c r="BF284" s="209">
        <f>IF(N284="snížená",J284,0)</f>
        <v>0</v>
      </c>
      <c r="BG284" s="209">
        <f>IF(N284="zákl. přenesená",J284,0)</f>
        <v>0</v>
      </c>
      <c r="BH284" s="209">
        <f>IF(N284="sníž. přenesená",J284,0)</f>
        <v>0</v>
      </c>
      <c r="BI284" s="209">
        <f>IF(N284="nulová",J284,0)</f>
        <v>0</v>
      </c>
      <c r="BJ284" s="17" t="s">
        <v>77</v>
      </c>
      <c r="BK284" s="209">
        <f>ROUND(I284*H284,2)</f>
        <v>0</v>
      </c>
      <c r="BL284" s="17" t="s">
        <v>127</v>
      </c>
      <c r="BM284" s="208" t="s">
        <v>510</v>
      </c>
    </row>
    <row r="285" s="2" customFormat="1">
      <c r="A285" s="38"/>
      <c r="B285" s="39"/>
      <c r="C285" s="40"/>
      <c r="D285" s="210" t="s">
        <v>129</v>
      </c>
      <c r="E285" s="40"/>
      <c r="F285" s="211" t="s">
        <v>511</v>
      </c>
      <c r="G285" s="40"/>
      <c r="H285" s="40"/>
      <c r="I285" s="212"/>
      <c r="J285" s="40"/>
      <c r="K285" s="40"/>
      <c r="L285" s="44"/>
      <c r="M285" s="213"/>
      <c r="N285" s="214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129</v>
      </c>
      <c r="AU285" s="17" t="s">
        <v>79</v>
      </c>
    </row>
    <row r="286" s="13" customFormat="1">
      <c r="A286" s="13"/>
      <c r="B286" s="215"/>
      <c r="C286" s="216"/>
      <c r="D286" s="217" t="s">
        <v>141</v>
      </c>
      <c r="E286" s="218" t="s">
        <v>19</v>
      </c>
      <c r="F286" s="219" t="s">
        <v>512</v>
      </c>
      <c r="G286" s="216"/>
      <c r="H286" s="220">
        <v>34.5</v>
      </c>
      <c r="I286" s="221"/>
      <c r="J286" s="216"/>
      <c r="K286" s="216"/>
      <c r="L286" s="222"/>
      <c r="M286" s="223"/>
      <c r="N286" s="224"/>
      <c r="O286" s="224"/>
      <c r="P286" s="224"/>
      <c r="Q286" s="224"/>
      <c r="R286" s="224"/>
      <c r="S286" s="224"/>
      <c r="T286" s="22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6" t="s">
        <v>141</v>
      </c>
      <c r="AU286" s="226" t="s">
        <v>79</v>
      </c>
      <c r="AV286" s="13" t="s">
        <v>79</v>
      </c>
      <c r="AW286" s="13" t="s">
        <v>33</v>
      </c>
      <c r="AX286" s="13" t="s">
        <v>77</v>
      </c>
      <c r="AY286" s="226" t="s">
        <v>120</v>
      </c>
    </row>
    <row r="287" s="2" customFormat="1" ht="19.8" customHeight="1">
      <c r="A287" s="38"/>
      <c r="B287" s="39"/>
      <c r="C287" s="197" t="s">
        <v>513</v>
      </c>
      <c r="D287" s="197" t="s">
        <v>122</v>
      </c>
      <c r="E287" s="198" t="s">
        <v>514</v>
      </c>
      <c r="F287" s="199" t="s">
        <v>515</v>
      </c>
      <c r="G287" s="200" t="s">
        <v>133</v>
      </c>
      <c r="H287" s="201">
        <v>45</v>
      </c>
      <c r="I287" s="202"/>
      <c r="J287" s="203">
        <f>ROUND(I287*H287,2)</f>
        <v>0</v>
      </c>
      <c r="K287" s="199" t="s">
        <v>126</v>
      </c>
      <c r="L287" s="44"/>
      <c r="M287" s="204" t="s">
        <v>19</v>
      </c>
      <c r="N287" s="205" t="s">
        <v>43</v>
      </c>
      <c r="O287" s="84"/>
      <c r="P287" s="206">
        <f>O287*H287</f>
        <v>0</v>
      </c>
      <c r="Q287" s="206">
        <v>0</v>
      </c>
      <c r="R287" s="206">
        <f>Q287*H287</f>
        <v>0</v>
      </c>
      <c r="S287" s="206">
        <v>0.16500000000000001</v>
      </c>
      <c r="T287" s="207">
        <f>S287*H287</f>
        <v>7.4250000000000007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08" t="s">
        <v>127</v>
      </c>
      <c r="AT287" s="208" t="s">
        <v>122</v>
      </c>
      <c r="AU287" s="208" t="s">
        <v>79</v>
      </c>
      <c r="AY287" s="17" t="s">
        <v>120</v>
      </c>
      <c r="BE287" s="209">
        <f>IF(N287="základní",J287,0)</f>
        <v>0</v>
      </c>
      <c r="BF287" s="209">
        <f>IF(N287="snížená",J287,0)</f>
        <v>0</v>
      </c>
      <c r="BG287" s="209">
        <f>IF(N287="zákl. přenesená",J287,0)</f>
        <v>0</v>
      </c>
      <c r="BH287" s="209">
        <f>IF(N287="sníž. přenesená",J287,0)</f>
        <v>0</v>
      </c>
      <c r="BI287" s="209">
        <f>IF(N287="nulová",J287,0)</f>
        <v>0</v>
      </c>
      <c r="BJ287" s="17" t="s">
        <v>77</v>
      </c>
      <c r="BK287" s="209">
        <f>ROUND(I287*H287,2)</f>
        <v>0</v>
      </c>
      <c r="BL287" s="17" t="s">
        <v>127</v>
      </c>
      <c r="BM287" s="208" t="s">
        <v>516</v>
      </c>
    </row>
    <row r="288" s="2" customFormat="1">
      <c r="A288" s="38"/>
      <c r="B288" s="39"/>
      <c r="C288" s="40"/>
      <c r="D288" s="210" t="s">
        <v>129</v>
      </c>
      <c r="E288" s="40"/>
      <c r="F288" s="211" t="s">
        <v>517</v>
      </c>
      <c r="G288" s="40"/>
      <c r="H288" s="40"/>
      <c r="I288" s="212"/>
      <c r="J288" s="40"/>
      <c r="K288" s="40"/>
      <c r="L288" s="44"/>
      <c r="M288" s="213"/>
      <c r="N288" s="214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129</v>
      </c>
      <c r="AU288" s="17" t="s">
        <v>79</v>
      </c>
    </row>
    <row r="289" s="2" customFormat="1" ht="14.4" customHeight="1">
      <c r="A289" s="38"/>
      <c r="B289" s="39"/>
      <c r="C289" s="197" t="s">
        <v>518</v>
      </c>
      <c r="D289" s="197" t="s">
        <v>122</v>
      </c>
      <c r="E289" s="198" t="s">
        <v>519</v>
      </c>
      <c r="F289" s="199" t="s">
        <v>520</v>
      </c>
      <c r="G289" s="200" t="s">
        <v>179</v>
      </c>
      <c r="H289" s="201">
        <v>99.700000000000003</v>
      </c>
      <c r="I289" s="202"/>
      <c r="J289" s="203">
        <f>ROUND(I289*H289,2)</f>
        <v>0</v>
      </c>
      <c r="K289" s="199" t="s">
        <v>126</v>
      </c>
      <c r="L289" s="44"/>
      <c r="M289" s="204" t="s">
        <v>19</v>
      </c>
      <c r="N289" s="205" t="s">
        <v>43</v>
      </c>
      <c r="O289" s="84"/>
      <c r="P289" s="206">
        <f>O289*H289</f>
        <v>0</v>
      </c>
      <c r="Q289" s="206">
        <v>0</v>
      </c>
      <c r="R289" s="206">
        <f>Q289*H289</f>
        <v>0</v>
      </c>
      <c r="S289" s="206">
        <v>0.00248</v>
      </c>
      <c r="T289" s="207">
        <f>S289*H289</f>
        <v>0.247256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08" t="s">
        <v>127</v>
      </c>
      <c r="AT289" s="208" t="s">
        <v>122</v>
      </c>
      <c r="AU289" s="208" t="s">
        <v>79</v>
      </c>
      <c r="AY289" s="17" t="s">
        <v>120</v>
      </c>
      <c r="BE289" s="209">
        <f>IF(N289="základní",J289,0)</f>
        <v>0</v>
      </c>
      <c r="BF289" s="209">
        <f>IF(N289="snížená",J289,0)</f>
        <v>0</v>
      </c>
      <c r="BG289" s="209">
        <f>IF(N289="zákl. přenesená",J289,0)</f>
        <v>0</v>
      </c>
      <c r="BH289" s="209">
        <f>IF(N289="sníž. přenesená",J289,0)</f>
        <v>0</v>
      </c>
      <c r="BI289" s="209">
        <f>IF(N289="nulová",J289,0)</f>
        <v>0</v>
      </c>
      <c r="BJ289" s="17" t="s">
        <v>77</v>
      </c>
      <c r="BK289" s="209">
        <f>ROUND(I289*H289,2)</f>
        <v>0</v>
      </c>
      <c r="BL289" s="17" t="s">
        <v>127</v>
      </c>
      <c r="BM289" s="208" t="s">
        <v>521</v>
      </c>
    </row>
    <row r="290" s="2" customFormat="1">
      <c r="A290" s="38"/>
      <c r="B290" s="39"/>
      <c r="C290" s="40"/>
      <c r="D290" s="210" t="s">
        <v>129</v>
      </c>
      <c r="E290" s="40"/>
      <c r="F290" s="211" t="s">
        <v>522</v>
      </c>
      <c r="G290" s="40"/>
      <c r="H290" s="40"/>
      <c r="I290" s="212"/>
      <c r="J290" s="40"/>
      <c r="K290" s="40"/>
      <c r="L290" s="44"/>
      <c r="M290" s="213"/>
      <c r="N290" s="214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129</v>
      </c>
      <c r="AU290" s="17" t="s">
        <v>79</v>
      </c>
    </row>
    <row r="291" s="13" customFormat="1">
      <c r="A291" s="13"/>
      <c r="B291" s="215"/>
      <c r="C291" s="216"/>
      <c r="D291" s="217" t="s">
        <v>141</v>
      </c>
      <c r="E291" s="218" t="s">
        <v>19</v>
      </c>
      <c r="F291" s="219" t="s">
        <v>523</v>
      </c>
      <c r="G291" s="216"/>
      <c r="H291" s="220">
        <v>99.700000000000003</v>
      </c>
      <c r="I291" s="221"/>
      <c r="J291" s="216"/>
      <c r="K291" s="216"/>
      <c r="L291" s="222"/>
      <c r="M291" s="223"/>
      <c r="N291" s="224"/>
      <c r="O291" s="224"/>
      <c r="P291" s="224"/>
      <c r="Q291" s="224"/>
      <c r="R291" s="224"/>
      <c r="S291" s="224"/>
      <c r="T291" s="22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26" t="s">
        <v>141</v>
      </c>
      <c r="AU291" s="226" t="s">
        <v>79</v>
      </c>
      <c r="AV291" s="13" t="s">
        <v>79</v>
      </c>
      <c r="AW291" s="13" t="s">
        <v>33</v>
      </c>
      <c r="AX291" s="13" t="s">
        <v>77</v>
      </c>
      <c r="AY291" s="226" t="s">
        <v>120</v>
      </c>
    </row>
    <row r="292" s="2" customFormat="1" ht="14.4" customHeight="1">
      <c r="A292" s="38"/>
      <c r="B292" s="39"/>
      <c r="C292" s="197" t="s">
        <v>524</v>
      </c>
      <c r="D292" s="197" t="s">
        <v>122</v>
      </c>
      <c r="E292" s="198" t="s">
        <v>525</v>
      </c>
      <c r="F292" s="199" t="s">
        <v>526</v>
      </c>
      <c r="G292" s="200" t="s">
        <v>133</v>
      </c>
      <c r="H292" s="201">
        <v>1</v>
      </c>
      <c r="I292" s="202"/>
      <c r="J292" s="203">
        <f>ROUND(I292*H292,2)</f>
        <v>0</v>
      </c>
      <c r="K292" s="199" t="s">
        <v>126</v>
      </c>
      <c r="L292" s="44"/>
      <c r="M292" s="204" t="s">
        <v>19</v>
      </c>
      <c r="N292" s="205" t="s">
        <v>43</v>
      </c>
      <c r="O292" s="84"/>
      <c r="P292" s="206">
        <f>O292*H292</f>
        <v>0</v>
      </c>
      <c r="Q292" s="206">
        <v>0</v>
      </c>
      <c r="R292" s="206">
        <f>Q292*H292</f>
        <v>0</v>
      </c>
      <c r="S292" s="206">
        <v>0.192</v>
      </c>
      <c r="T292" s="207">
        <f>S292*H292</f>
        <v>0.192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08" t="s">
        <v>127</v>
      </c>
      <c r="AT292" s="208" t="s">
        <v>122</v>
      </c>
      <c r="AU292" s="208" t="s">
        <v>79</v>
      </c>
      <c r="AY292" s="17" t="s">
        <v>120</v>
      </c>
      <c r="BE292" s="209">
        <f>IF(N292="základní",J292,0)</f>
        <v>0</v>
      </c>
      <c r="BF292" s="209">
        <f>IF(N292="snížená",J292,0)</f>
        <v>0</v>
      </c>
      <c r="BG292" s="209">
        <f>IF(N292="zákl. přenesená",J292,0)</f>
        <v>0</v>
      </c>
      <c r="BH292" s="209">
        <f>IF(N292="sníž. přenesená",J292,0)</f>
        <v>0</v>
      </c>
      <c r="BI292" s="209">
        <f>IF(N292="nulová",J292,0)</f>
        <v>0</v>
      </c>
      <c r="BJ292" s="17" t="s">
        <v>77</v>
      </c>
      <c r="BK292" s="209">
        <f>ROUND(I292*H292,2)</f>
        <v>0</v>
      </c>
      <c r="BL292" s="17" t="s">
        <v>127</v>
      </c>
      <c r="BM292" s="208" t="s">
        <v>527</v>
      </c>
    </row>
    <row r="293" s="2" customFormat="1">
      <c r="A293" s="38"/>
      <c r="B293" s="39"/>
      <c r="C293" s="40"/>
      <c r="D293" s="210" t="s">
        <v>129</v>
      </c>
      <c r="E293" s="40"/>
      <c r="F293" s="211" t="s">
        <v>528</v>
      </c>
      <c r="G293" s="40"/>
      <c r="H293" s="40"/>
      <c r="I293" s="212"/>
      <c r="J293" s="40"/>
      <c r="K293" s="40"/>
      <c r="L293" s="44"/>
      <c r="M293" s="213"/>
      <c r="N293" s="214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129</v>
      </c>
      <c r="AU293" s="17" t="s">
        <v>79</v>
      </c>
    </row>
    <row r="294" s="2" customFormat="1" ht="14.4" customHeight="1">
      <c r="A294" s="38"/>
      <c r="B294" s="39"/>
      <c r="C294" s="197" t="s">
        <v>529</v>
      </c>
      <c r="D294" s="197" t="s">
        <v>122</v>
      </c>
      <c r="E294" s="198" t="s">
        <v>530</v>
      </c>
      <c r="F294" s="199" t="s">
        <v>531</v>
      </c>
      <c r="G294" s="200" t="s">
        <v>133</v>
      </c>
      <c r="H294" s="201">
        <v>1</v>
      </c>
      <c r="I294" s="202"/>
      <c r="J294" s="203">
        <f>ROUND(I294*H294,2)</f>
        <v>0</v>
      </c>
      <c r="K294" s="199" t="s">
        <v>126</v>
      </c>
      <c r="L294" s="44"/>
      <c r="M294" s="204" t="s">
        <v>19</v>
      </c>
      <c r="N294" s="205" t="s">
        <v>43</v>
      </c>
      <c r="O294" s="84"/>
      <c r="P294" s="206">
        <f>O294*H294</f>
        <v>0</v>
      </c>
      <c r="Q294" s="206">
        <v>0</v>
      </c>
      <c r="R294" s="206">
        <f>Q294*H294</f>
        <v>0</v>
      </c>
      <c r="S294" s="206">
        <v>0.28499999999999998</v>
      </c>
      <c r="T294" s="207">
        <f>S294*H294</f>
        <v>0.28499999999999998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08" t="s">
        <v>127</v>
      </c>
      <c r="AT294" s="208" t="s">
        <v>122</v>
      </c>
      <c r="AU294" s="208" t="s">
        <v>79</v>
      </c>
      <c r="AY294" s="17" t="s">
        <v>120</v>
      </c>
      <c r="BE294" s="209">
        <f>IF(N294="základní",J294,0)</f>
        <v>0</v>
      </c>
      <c r="BF294" s="209">
        <f>IF(N294="snížená",J294,0)</f>
        <v>0</v>
      </c>
      <c r="BG294" s="209">
        <f>IF(N294="zákl. přenesená",J294,0)</f>
        <v>0</v>
      </c>
      <c r="BH294" s="209">
        <f>IF(N294="sníž. přenesená",J294,0)</f>
        <v>0</v>
      </c>
      <c r="BI294" s="209">
        <f>IF(N294="nulová",J294,0)</f>
        <v>0</v>
      </c>
      <c r="BJ294" s="17" t="s">
        <v>77</v>
      </c>
      <c r="BK294" s="209">
        <f>ROUND(I294*H294,2)</f>
        <v>0</v>
      </c>
      <c r="BL294" s="17" t="s">
        <v>127</v>
      </c>
      <c r="BM294" s="208" t="s">
        <v>532</v>
      </c>
    </row>
    <row r="295" s="2" customFormat="1">
      <c r="A295" s="38"/>
      <c r="B295" s="39"/>
      <c r="C295" s="40"/>
      <c r="D295" s="210" t="s">
        <v>129</v>
      </c>
      <c r="E295" s="40"/>
      <c r="F295" s="211" t="s">
        <v>533</v>
      </c>
      <c r="G295" s="40"/>
      <c r="H295" s="40"/>
      <c r="I295" s="212"/>
      <c r="J295" s="40"/>
      <c r="K295" s="40"/>
      <c r="L295" s="44"/>
      <c r="M295" s="213"/>
      <c r="N295" s="214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129</v>
      </c>
      <c r="AU295" s="17" t="s">
        <v>79</v>
      </c>
    </row>
    <row r="296" s="12" customFormat="1" ht="22.8" customHeight="1">
      <c r="A296" s="12"/>
      <c r="B296" s="181"/>
      <c r="C296" s="182"/>
      <c r="D296" s="183" t="s">
        <v>71</v>
      </c>
      <c r="E296" s="195" t="s">
        <v>534</v>
      </c>
      <c r="F296" s="195" t="s">
        <v>535</v>
      </c>
      <c r="G296" s="182"/>
      <c r="H296" s="182"/>
      <c r="I296" s="185"/>
      <c r="J296" s="196">
        <f>BK296</f>
        <v>0</v>
      </c>
      <c r="K296" s="182"/>
      <c r="L296" s="187"/>
      <c r="M296" s="188"/>
      <c r="N296" s="189"/>
      <c r="O296" s="189"/>
      <c r="P296" s="190">
        <f>SUM(P297:P311)</f>
        <v>0</v>
      </c>
      <c r="Q296" s="189"/>
      <c r="R296" s="190">
        <f>SUM(R297:R311)</f>
        <v>0</v>
      </c>
      <c r="S296" s="189"/>
      <c r="T296" s="191">
        <f>SUM(T297:T311)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92" t="s">
        <v>77</v>
      </c>
      <c r="AT296" s="193" t="s">
        <v>71</v>
      </c>
      <c r="AU296" s="193" t="s">
        <v>77</v>
      </c>
      <c r="AY296" s="192" t="s">
        <v>120</v>
      </c>
      <c r="BK296" s="194">
        <f>SUM(BK297:BK311)</f>
        <v>0</v>
      </c>
    </row>
    <row r="297" s="2" customFormat="1" ht="22.2" customHeight="1">
      <c r="A297" s="38"/>
      <c r="B297" s="39"/>
      <c r="C297" s="197" t="s">
        <v>536</v>
      </c>
      <c r="D297" s="197" t="s">
        <v>122</v>
      </c>
      <c r="E297" s="198" t="s">
        <v>537</v>
      </c>
      <c r="F297" s="199" t="s">
        <v>538</v>
      </c>
      <c r="G297" s="200" t="s">
        <v>224</v>
      </c>
      <c r="H297" s="201">
        <v>42.268999999999998</v>
      </c>
      <c r="I297" s="202"/>
      <c r="J297" s="203">
        <f>ROUND(I297*H297,2)</f>
        <v>0</v>
      </c>
      <c r="K297" s="199" t="s">
        <v>126</v>
      </c>
      <c r="L297" s="44"/>
      <c r="M297" s="204" t="s">
        <v>19</v>
      </c>
      <c r="N297" s="205" t="s">
        <v>43</v>
      </c>
      <c r="O297" s="84"/>
      <c r="P297" s="206">
        <f>O297*H297</f>
        <v>0</v>
      </c>
      <c r="Q297" s="206">
        <v>0</v>
      </c>
      <c r="R297" s="206">
        <f>Q297*H297</f>
        <v>0</v>
      </c>
      <c r="S297" s="206">
        <v>0</v>
      </c>
      <c r="T297" s="20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08" t="s">
        <v>127</v>
      </c>
      <c r="AT297" s="208" t="s">
        <v>122</v>
      </c>
      <c r="AU297" s="208" t="s">
        <v>79</v>
      </c>
      <c r="AY297" s="17" t="s">
        <v>120</v>
      </c>
      <c r="BE297" s="209">
        <f>IF(N297="základní",J297,0)</f>
        <v>0</v>
      </c>
      <c r="BF297" s="209">
        <f>IF(N297="snížená",J297,0)</f>
        <v>0</v>
      </c>
      <c r="BG297" s="209">
        <f>IF(N297="zákl. přenesená",J297,0)</f>
        <v>0</v>
      </c>
      <c r="BH297" s="209">
        <f>IF(N297="sníž. přenesená",J297,0)</f>
        <v>0</v>
      </c>
      <c r="BI297" s="209">
        <f>IF(N297="nulová",J297,0)</f>
        <v>0</v>
      </c>
      <c r="BJ297" s="17" t="s">
        <v>77</v>
      </c>
      <c r="BK297" s="209">
        <f>ROUND(I297*H297,2)</f>
        <v>0</v>
      </c>
      <c r="BL297" s="17" t="s">
        <v>127</v>
      </c>
      <c r="BM297" s="208" t="s">
        <v>539</v>
      </c>
    </row>
    <row r="298" s="2" customFormat="1">
      <c r="A298" s="38"/>
      <c r="B298" s="39"/>
      <c r="C298" s="40"/>
      <c r="D298" s="210" t="s">
        <v>129</v>
      </c>
      <c r="E298" s="40"/>
      <c r="F298" s="211" t="s">
        <v>540</v>
      </c>
      <c r="G298" s="40"/>
      <c r="H298" s="40"/>
      <c r="I298" s="212"/>
      <c r="J298" s="40"/>
      <c r="K298" s="40"/>
      <c r="L298" s="44"/>
      <c r="M298" s="213"/>
      <c r="N298" s="214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129</v>
      </c>
      <c r="AU298" s="17" t="s">
        <v>79</v>
      </c>
    </row>
    <row r="299" s="2" customFormat="1" ht="22.2" customHeight="1">
      <c r="A299" s="38"/>
      <c r="B299" s="39"/>
      <c r="C299" s="197" t="s">
        <v>541</v>
      </c>
      <c r="D299" s="197" t="s">
        <v>122</v>
      </c>
      <c r="E299" s="198" t="s">
        <v>542</v>
      </c>
      <c r="F299" s="199" t="s">
        <v>543</v>
      </c>
      <c r="G299" s="200" t="s">
        <v>224</v>
      </c>
      <c r="H299" s="201">
        <v>42.268999999999998</v>
      </c>
      <c r="I299" s="202"/>
      <c r="J299" s="203">
        <f>ROUND(I299*H299,2)</f>
        <v>0</v>
      </c>
      <c r="K299" s="199" t="s">
        <v>126</v>
      </c>
      <c r="L299" s="44"/>
      <c r="M299" s="204" t="s">
        <v>19</v>
      </c>
      <c r="N299" s="205" t="s">
        <v>43</v>
      </c>
      <c r="O299" s="84"/>
      <c r="P299" s="206">
        <f>O299*H299</f>
        <v>0</v>
      </c>
      <c r="Q299" s="206">
        <v>0</v>
      </c>
      <c r="R299" s="206">
        <f>Q299*H299</f>
        <v>0</v>
      </c>
      <c r="S299" s="206">
        <v>0</v>
      </c>
      <c r="T299" s="207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08" t="s">
        <v>127</v>
      </c>
      <c r="AT299" s="208" t="s">
        <v>122</v>
      </c>
      <c r="AU299" s="208" t="s">
        <v>79</v>
      </c>
      <c r="AY299" s="17" t="s">
        <v>120</v>
      </c>
      <c r="BE299" s="209">
        <f>IF(N299="základní",J299,0)</f>
        <v>0</v>
      </c>
      <c r="BF299" s="209">
        <f>IF(N299="snížená",J299,0)</f>
        <v>0</v>
      </c>
      <c r="BG299" s="209">
        <f>IF(N299="zákl. přenesená",J299,0)</f>
        <v>0</v>
      </c>
      <c r="BH299" s="209">
        <f>IF(N299="sníž. přenesená",J299,0)</f>
        <v>0</v>
      </c>
      <c r="BI299" s="209">
        <f>IF(N299="nulová",J299,0)</f>
        <v>0</v>
      </c>
      <c r="BJ299" s="17" t="s">
        <v>77</v>
      </c>
      <c r="BK299" s="209">
        <f>ROUND(I299*H299,2)</f>
        <v>0</v>
      </c>
      <c r="BL299" s="17" t="s">
        <v>127</v>
      </c>
      <c r="BM299" s="208" t="s">
        <v>544</v>
      </c>
    </row>
    <row r="300" s="2" customFormat="1">
      <c r="A300" s="38"/>
      <c r="B300" s="39"/>
      <c r="C300" s="40"/>
      <c r="D300" s="210" t="s">
        <v>129</v>
      </c>
      <c r="E300" s="40"/>
      <c r="F300" s="211" t="s">
        <v>545</v>
      </c>
      <c r="G300" s="40"/>
      <c r="H300" s="40"/>
      <c r="I300" s="212"/>
      <c r="J300" s="40"/>
      <c r="K300" s="40"/>
      <c r="L300" s="44"/>
      <c r="M300" s="213"/>
      <c r="N300" s="214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129</v>
      </c>
      <c r="AU300" s="17" t="s">
        <v>79</v>
      </c>
    </row>
    <row r="301" s="2" customFormat="1" ht="14.4" customHeight="1">
      <c r="A301" s="38"/>
      <c r="B301" s="39"/>
      <c r="C301" s="197" t="s">
        <v>546</v>
      </c>
      <c r="D301" s="197" t="s">
        <v>122</v>
      </c>
      <c r="E301" s="198" t="s">
        <v>547</v>
      </c>
      <c r="F301" s="199" t="s">
        <v>548</v>
      </c>
      <c r="G301" s="200" t="s">
        <v>224</v>
      </c>
      <c r="H301" s="201">
        <v>42.268999999999998</v>
      </c>
      <c r="I301" s="202"/>
      <c r="J301" s="203">
        <f>ROUND(I301*H301,2)</f>
        <v>0</v>
      </c>
      <c r="K301" s="199" t="s">
        <v>126</v>
      </c>
      <c r="L301" s="44"/>
      <c r="M301" s="204" t="s">
        <v>19</v>
      </c>
      <c r="N301" s="205" t="s">
        <v>43</v>
      </c>
      <c r="O301" s="84"/>
      <c r="P301" s="206">
        <f>O301*H301</f>
        <v>0</v>
      </c>
      <c r="Q301" s="206">
        <v>0</v>
      </c>
      <c r="R301" s="206">
        <f>Q301*H301</f>
        <v>0</v>
      </c>
      <c r="S301" s="206">
        <v>0</v>
      </c>
      <c r="T301" s="20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08" t="s">
        <v>127</v>
      </c>
      <c r="AT301" s="208" t="s">
        <v>122</v>
      </c>
      <c r="AU301" s="208" t="s">
        <v>79</v>
      </c>
      <c r="AY301" s="17" t="s">
        <v>120</v>
      </c>
      <c r="BE301" s="209">
        <f>IF(N301="základní",J301,0)</f>
        <v>0</v>
      </c>
      <c r="BF301" s="209">
        <f>IF(N301="snížená",J301,0)</f>
        <v>0</v>
      </c>
      <c r="BG301" s="209">
        <f>IF(N301="zákl. přenesená",J301,0)</f>
        <v>0</v>
      </c>
      <c r="BH301" s="209">
        <f>IF(N301="sníž. přenesená",J301,0)</f>
        <v>0</v>
      </c>
      <c r="BI301" s="209">
        <f>IF(N301="nulová",J301,0)</f>
        <v>0</v>
      </c>
      <c r="BJ301" s="17" t="s">
        <v>77</v>
      </c>
      <c r="BK301" s="209">
        <f>ROUND(I301*H301,2)</f>
        <v>0</v>
      </c>
      <c r="BL301" s="17" t="s">
        <v>127</v>
      </c>
      <c r="BM301" s="208" t="s">
        <v>549</v>
      </c>
    </row>
    <row r="302" s="2" customFormat="1">
      <c r="A302" s="38"/>
      <c r="B302" s="39"/>
      <c r="C302" s="40"/>
      <c r="D302" s="210" t="s">
        <v>129</v>
      </c>
      <c r="E302" s="40"/>
      <c r="F302" s="211" t="s">
        <v>550</v>
      </c>
      <c r="G302" s="40"/>
      <c r="H302" s="40"/>
      <c r="I302" s="212"/>
      <c r="J302" s="40"/>
      <c r="K302" s="40"/>
      <c r="L302" s="44"/>
      <c r="M302" s="213"/>
      <c r="N302" s="214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129</v>
      </c>
      <c r="AU302" s="17" t="s">
        <v>79</v>
      </c>
    </row>
    <row r="303" s="2" customFormat="1" ht="22.2" customHeight="1">
      <c r="A303" s="38"/>
      <c r="B303" s="39"/>
      <c r="C303" s="197" t="s">
        <v>551</v>
      </c>
      <c r="D303" s="197" t="s">
        <v>122</v>
      </c>
      <c r="E303" s="198" t="s">
        <v>552</v>
      </c>
      <c r="F303" s="199" t="s">
        <v>553</v>
      </c>
      <c r="G303" s="200" t="s">
        <v>224</v>
      </c>
      <c r="H303" s="201">
        <v>8.1489999999999991</v>
      </c>
      <c r="I303" s="202"/>
      <c r="J303" s="203">
        <f>ROUND(I303*H303,2)</f>
        <v>0</v>
      </c>
      <c r="K303" s="199" t="s">
        <v>126</v>
      </c>
      <c r="L303" s="44"/>
      <c r="M303" s="204" t="s">
        <v>19</v>
      </c>
      <c r="N303" s="205" t="s">
        <v>43</v>
      </c>
      <c r="O303" s="84"/>
      <c r="P303" s="206">
        <f>O303*H303</f>
        <v>0</v>
      </c>
      <c r="Q303" s="206">
        <v>0</v>
      </c>
      <c r="R303" s="206">
        <f>Q303*H303</f>
        <v>0</v>
      </c>
      <c r="S303" s="206">
        <v>0</v>
      </c>
      <c r="T303" s="207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08" t="s">
        <v>127</v>
      </c>
      <c r="AT303" s="208" t="s">
        <v>122</v>
      </c>
      <c r="AU303" s="208" t="s">
        <v>79</v>
      </c>
      <c r="AY303" s="17" t="s">
        <v>120</v>
      </c>
      <c r="BE303" s="209">
        <f>IF(N303="základní",J303,0)</f>
        <v>0</v>
      </c>
      <c r="BF303" s="209">
        <f>IF(N303="snížená",J303,0)</f>
        <v>0</v>
      </c>
      <c r="BG303" s="209">
        <f>IF(N303="zákl. přenesená",J303,0)</f>
        <v>0</v>
      </c>
      <c r="BH303" s="209">
        <f>IF(N303="sníž. přenesená",J303,0)</f>
        <v>0</v>
      </c>
      <c r="BI303" s="209">
        <f>IF(N303="nulová",J303,0)</f>
        <v>0</v>
      </c>
      <c r="BJ303" s="17" t="s">
        <v>77</v>
      </c>
      <c r="BK303" s="209">
        <f>ROUND(I303*H303,2)</f>
        <v>0</v>
      </c>
      <c r="BL303" s="17" t="s">
        <v>127</v>
      </c>
      <c r="BM303" s="208" t="s">
        <v>554</v>
      </c>
    </row>
    <row r="304" s="2" customFormat="1">
      <c r="A304" s="38"/>
      <c r="B304" s="39"/>
      <c r="C304" s="40"/>
      <c r="D304" s="210" t="s">
        <v>129</v>
      </c>
      <c r="E304" s="40"/>
      <c r="F304" s="211" t="s">
        <v>555</v>
      </c>
      <c r="G304" s="40"/>
      <c r="H304" s="40"/>
      <c r="I304" s="212"/>
      <c r="J304" s="40"/>
      <c r="K304" s="40"/>
      <c r="L304" s="44"/>
      <c r="M304" s="213"/>
      <c r="N304" s="214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129</v>
      </c>
      <c r="AU304" s="17" t="s">
        <v>79</v>
      </c>
    </row>
    <row r="305" s="13" customFormat="1">
      <c r="A305" s="13"/>
      <c r="B305" s="215"/>
      <c r="C305" s="216"/>
      <c r="D305" s="217" t="s">
        <v>141</v>
      </c>
      <c r="E305" s="218" t="s">
        <v>19</v>
      </c>
      <c r="F305" s="219" t="s">
        <v>556</v>
      </c>
      <c r="G305" s="216"/>
      <c r="H305" s="220">
        <v>8.1489999999999991</v>
      </c>
      <c r="I305" s="221"/>
      <c r="J305" s="216"/>
      <c r="K305" s="216"/>
      <c r="L305" s="222"/>
      <c r="M305" s="223"/>
      <c r="N305" s="224"/>
      <c r="O305" s="224"/>
      <c r="P305" s="224"/>
      <c r="Q305" s="224"/>
      <c r="R305" s="224"/>
      <c r="S305" s="224"/>
      <c r="T305" s="22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26" t="s">
        <v>141</v>
      </c>
      <c r="AU305" s="226" t="s">
        <v>79</v>
      </c>
      <c r="AV305" s="13" t="s">
        <v>79</v>
      </c>
      <c r="AW305" s="13" t="s">
        <v>33</v>
      </c>
      <c r="AX305" s="13" t="s">
        <v>77</v>
      </c>
      <c r="AY305" s="226" t="s">
        <v>120</v>
      </c>
    </row>
    <row r="306" s="2" customFormat="1" ht="22.2" customHeight="1">
      <c r="A306" s="38"/>
      <c r="B306" s="39"/>
      <c r="C306" s="197" t="s">
        <v>557</v>
      </c>
      <c r="D306" s="197" t="s">
        <v>122</v>
      </c>
      <c r="E306" s="198" t="s">
        <v>558</v>
      </c>
      <c r="F306" s="199" t="s">
        <v>559</v>
      </c>
      <c r="G306" s="200" t="s">
        <v>224</v>
      </c>
      <c r="H306" s="201">
        <v>17.346</v>
      </c>
      <c r="I306" s="202"/>
      <c r="J306" s="203">
        <f>ROUND(I306*H306,2)</f>
        <v>0</v>
      </c>
      <c r="K306" s="199" t="s">
        <v>126</v>
      </c>
      <c r="L306" s="44"/>
      <c r="M306" s="204" t="s">
        <v>19</v>
      </c>
      <c r="N306" s="205" t="s">
        <v>43</v>
      </c>
      <c r="O306" s="84"/>
      <c r="P306" s="206">
        <f>O306*H306</f>
        <v>0</v>
      </c>
      <c r="Q306" s="206">
        <v>0</v>
      </c>
      <c r="R306" s="206">
        <f>Q306*H306</f>
        <v>0</v>
      </c>
      <c r="S306" s="206">
        <v>0</v>
      </c>
      <c r="T306" s="20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08" t="s">
        <v>127</v>
      </c>
      <c r="AT306" s="208" t="s">
        <v>122</v>
      </c>
      <c r="AU306" s="208" t="s">
        <v>79</v>
      </c>
      <c r="AY306" s="17" t="s">
        <v>120</v>
      </c>
      <c r="BE306" s="209">
        <f>IF(N306="základní",J306,0)</f>
        <v>0</v>
      </c>
      <c r="BF306" s="209">
        <f>IF(N306="snížená",J306,0)</f>
        <v>0</v>
      </c>
      <c r="BG306" s="209">
        <f>IF(N306="zákl. přenesená",J306,0)</f>
        <v>0</v>
      </c>
      <c r="BH306" s="209">
        <f>IF(N306="sníž. přenesená",J306,0)</f>
        <v>0</v>
      </c>
      <c r="BI306" s="209">
        <f>IF(N306="nulová",J306,0)</f>
        <v>0</v>
      </c>
      <c r="BJ306" s="17" t="s">
        <v>77</v>
      </c>
      <c r="BK306" s="209">
        <f>ROUND(I306*H306,2)</f>
        <v>0</v>
      </c>
      <c r="BL306" s="17" t="s">
        <v>127</v>
      </c>
      <c r="BM306" s="208" t="s">
        <v>560</v>
      </c>
    </row>
    <row r="307" s="2" customFormat="1">
      <c r="A307" s="38"/>
      <c r="B307" s="39"/>
      <c r="C307" s="40"/>
      <c r="D307" s="210" t="s">
        <v>129</v>
      </c>
      <c r="E307" s="40"/>
      <c r="F307" s="211" t="s">
        <v>561</v>
      </c>
      <c r="G307" s="40"/>
      <c r="H307" s="40"/>
      <c r="I307" s="212"/>
      <c r="J307" s="40"/>
      <c r="K307" s="40"/>
      <c r="L307" s="44"/>
      <c r="M307" s="213"/>
      <c r="N307" s="214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129</v>
      </c>
      <c r="AU307" s="17" t="s">
        <v>79</v>
      </c>
    </row>
    <row r="308" s="13" customFormat="1">
      <c r="A308" s="13"/>
      <c r="B308" s="215"/>
      <c r="C308" s="216"/>
      <c r="D308" s="217" t="s">
        <v>141</v>
      </c>
      <c r="E308" s="218" t="s">
        <v>19</v>
      </c>
      <c r="F308" s="219" t="s">
        <v>562</v>
      </c>
      <c r="G308" s="216"/>
      <c r="H308" s="220">
        <v>17.346</v>
      </c>
      <c r="I308" s="221"/>
      <c r="J308" s="216"/>
      <c r="K308" s="216"/>
      <c r="L308" s="222"/>
      <c r="M308" s="223"/>
      <c r="N308" s="224"/>
      <c r="O308" s="224"/>
      <c r="P308" s="224"/>
      <c r="Q308" s="224"/>
      <c r="R308" s="224"/>
      <c r="S308" s="224"/>
      <c r="T308" s="22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26" t="s">
        <v>141</v>
      </c>
      <c r="AU308" s="226" t="s">
        <v>79</v>
      </c>
      <c r="AV308" s="13" t="s">
        <v>79</v>
      </c>
      <c r="AW308" s="13" t="s">
        <v>33</v>
      </c>
      <c r="AX308" s="13" t="s">
        <v>77</v>
      </c>
      <c r="AY308" s="226" t="s">
        <v>120</v>
      </c>
    </row>
    <row r="309" s="2" customFormat="1" ht="22.2" customHeight="1">
      <c r="A309" s="38"/>
      <c r="B309" s="39"/>
      <c r="C309" s="197" t="s">
        <v>563</v>
      </c>
      <c r="D309" s="197" t="s">
        <v>122</v>
      </c>
      <c r="E309" s="198" t="s">
        <v>564</v>
      </c>
      <c r="F309" s="199" t="s">
        <v>223</v>
      </c>
      <c r="G309" s="200" t="s">
        <v>224</v>
      </c>
      <c r="H309" s="201">
        <v>16.774000000000001</v>
      </c>
      <c r="I309" s="202"/>
      <c r="J309" s="203">
        <f>ROUND(I309*H309,2)</f>
        <v>0</v>
      </c>
      <c r="K309" s="199" t="s">
        <v>126</v>
      </c>
      <c r="L309" s="44"/>
      <c r="M309" s="204" t="s">
        <v>19</v>
      </c>
      <c r="N309" s="205" t="s">
        <v>43</v>
      </c>
      <c r="O309" s="84"/>
      <c r="P309" s="206">
        <f>O309*H309</f>
        <v>0</v>
      </c>
      <c r="Q309" s="206">
        <v>0</v>
      </c>
      <c r="R309" s="206">
        <f>Q309*H309</f>
        <v>0</v>
      </c>
      <c r="S309" s="206">
        <v>0</v>
      </c>
      <c r="T309" s="20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08" t="s">
        <v>127</v>
      </c>
      <c r="AT309" s="208" t="s">
        <v>122</v>
      </c>
      <c r="AU309" s="208" t="s">
        <v>79</v>
      </c>
      <c r="AY309" s="17" t="s">
        <v>120</v>
      </c>
      <c r="BE309" s="209">
        <f>IF(N309="základní",J309,0)</f>
        <v>0</v>
      </c>
      <c r="BF309" s="209">
        <f>IF(N309="snížená",J309,0)</f>
        <v>0</v>
      </c>
      <c r="BG309" s="209">
        <f>IF(N309="zákl. přenesená",J309,0)</f>
        <v>0</v>
      </c>
      <c r="BH309" s="209">
        <f>IF(N309="sníž. přenesená",J309,0)</f>
        <v>0</v>
      </c>
      <c r="BI309" s="209">
        <f>IF(N309="nulová",J309,0)</f>
        <v>0</v>
      </c>
      <c r="BJ309" s="17" t="s">
        <v>77</v>
      </c>
      <c r="BK309" s="209">
        <f>ROUND(I309*H309,2)</f>
        <v>0</v>
      </c>
      <c r="BL309" s="17" t="s">
        <v>127</v>
      </c>
      <c r="BM309" s="208" t="s">
        <v>565</v>
      </c>
    </row>
    <row r="310" s="2" customFormat="1">
      <c r="A310" s="38"/>
      <c r="B310" s="39"/>
      <c r="C310" s="40"/>
      <c r="D310" s="210" t="s">
        <v>129</v>
      </c>
      <c r="E310" s="40"/>
      <c r="F310" s="211" t="s">
        <v>566</v>
      </c>
      <c r="G310" s="40"/>
      <c r="H310" s="40"/>
      <c r="I310" s="212"/>
      <c r="J310" s="40"/>
      <c r="K310" s="40"/>
      <c r="L310" s="44"/>
      <c r="M310" s="213"/>
      <c r="N310" s="214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129</v>
      </c>
      <c r="AU310" s="17" t="s">
        <v>79</v>
      </c>
    </row>
    <row r="311" s="13" customFormat="1">
      <c r="A311" s="13"/>
      <c r="B311" s="215"/>
      <c r="C311" s="216"/>
      <c r="D311" s="217" t="s">
        <v>141</v>
      </c>
      <c r="E311" s="218" t="s">
        <v>19</v>
      </c>
      <c r="F311" s="219" t="s">
        <v>567</v>
      </c>
      <c r="G311" s="216"/>
      <c r="H311" s="220">
        <v>16.774000000000001</v>
      </c>
      <c r="I311" s="221"/>
      <c r="J311" s="216"/>
      <c r="K311" s="216"/>
      <c r="L311" s="222"/>
      <c r="M311" s="223"/>
      <c r="N311" s="224"/>
      <c r="O311" s="224"/>
      <c r="P311" s="224"/>
      <c r="Q311" s="224"/>
      <c r="R311" s="224"/>
      <c r="S311" s="224"/>
      <c r="T311" s="22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26" t="s">
        <v>141</v>
      </c>
      <c r="AU311" s="226" t="s">
        <v>79</v>
      </c>
      <c r="AV311" s="13" t="s">
        <v>79</v>
      </c>
      <c r="AW311" s="13" t="s">
        <v>33</v>
      </c>
      <c r="AX311" s="13" t="s">
        <v>77</v>
      </c>
      <c r="AY311" s="226" t="s">
        <v>120</v>
      </c>
    </row>
    <row r="312" s="12" customFormat="1" ht="22.8" customHeight="1">
      <c r="A312" s="12"/>
      <c r="B312" s="181"/>
      <c r="C312" s="182"/>
      <c r="D312" s="183" t="s">
        <v>71</v>
      </c>
      <c r="E312" s="195" t="s">
        <v>568</v>
      </c>
      <c r="F312" s="195" t="s">
        <v>569</v>
      </c>
      <c r="G312" s="182"/>
      <c r="H312" s="182"/>
      <c r="I312" s="185"/>
      <c r="J312" s="196">
        <f>BK312</f>
        <v>0</v>
      </c>
      <c r="K312" s="182"/>
      <c r="L312" s="187"/>
      <c r="M312" s="188"/>
      <c r="N312" s="189"/>
      <c r="O312" s="189"/>
      <c r="P312" s="190">
        <f>SUM(P313:P314)</f>
        <v>0</v>
      </c>
      <c r="Q312" s="189"/>
      <c r="R312" s="190">
        <f>SUM(R313:R314)</f>
        <v>0</v>
      </c>
      <c r="S312" s="189"/>
      <c r="T312" s="191">
        <f>SUM(T313:T314)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92" t="s">
        <v>77</v>
      </c>
      <c r="AT312" s="193" t="s">
        <v>71</v>
      </c>
      <c r="AU312" s="193" t="s">
        <v>77</v>
      </c>
      <c r="AY312" s="192" t="s">
        <v>120</v>
      </c>
      <c r="BK312" s="194">
        <f>SUM(BK313:BK314)</f>
        <v>0</v>
      </c>
    </row>
    <row r="313" s="2" customFormat="1" ht="19.8" customHeight="1">
      <c r="A313" s="38"/>
      <c r="B313" s="39"/>
      <c r="C313" s="197" t="s">
        <v>570</v>
      </c>
      <c r="D313" s="197" t="s">
        <v>122</v>
      </c>
      <c r="E313" s="198" t="s">
        <v>571</v>
      </c>
      <c r="F313" s="199" t="s">
        <v>572</v>
      </c>
      <c r="G313" s="200" t="s">
        <v>224</v>
      </c>
      <c r="H313" s="201">
        <v>203.14699999999999</v>
      </c>
      <c r="I313" s="202"/>
      <c r="J313" s="203">
        <f>ROUND(I313*H313,2)</f>
        <v>0</v>
      </c>
      <c r="K313" s="199" t="s">
        <v>126</v>
      </c>
      <c r="L313" s="44"/>
      <c r="M313" s="204" t="s">
        <v>19</v>
      </c>
      <c r="N313" s="205" t="s">
        <v>43</v>
      </c>
      <c r="O313" s="84"/>
      <c r="P313" s="206">
        <f>O313*H313</f>
        <v>0</v>
      </c>
      <c r="Q313" s="206">
        <v>0</v>
      </c>
      <c r="R313" s="206">
        <f>Q313*H313</f>
        <v>0</v>
      </c>
      <c r="S313" s="206">
        <v>0</v>
      </c>
      <c r="T313" s="207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08" t="s">
        <v>127</v>
      </c>
      <c r="AT313" s="208" t="s">
        <v>122</v>
      </c>
      <c r="AU313" s="208" t="s">
        <v>79</v>
      </c>
      <c r="AY313" s="17" t="s">
        <v>120</v>
      </c>
      <c r="BE313" s="209">
        <f>IF(N313="základní",J313,0)</f>
        <v>0</v>
      </c>
      <c r="BF313" s="209">
        <f>IF(N313="snížená",J313,0)</f>
        <v>0</v>
      </c>
      <c r="BG313" s="209">
        <f>IF(N313="zákl. přenesená",J313,0)</f>
        <v>0</v>
      </c>
      <c r="BH313" s="209">
        <f>IF(N313="sníž. přenesená",J313,0)</f>
        <v>0</v>
      </c>
      <c r="BI313" s="209">
        <f>IF(N313="nulová",J313,0)</f>
        <v>0</v>
      </c>
      <c r="BJ313" s="17" t="s">
        <v>77</v>
      </c>
      <c r="BK313" s="209">
        <f>ROUND(I313*H313,2)</f>
        <v>0</v>
      </c>
      <c r="BL313" s="17" t="s">
        <v>127</v>
      </c>
      <c r="BM313" s="208" t="s">
        <v>573</v>
      </c>
    </row>
    <row r="314" s="2" customFormat="1">
      <c r="A314" s="38"/>
      <c r="B314" s="39"/>
      <c r="C314" s="40"/>
      <c r="D314" s="210" t="s">
        <v>129</v>
      </c>
      <c r="E314" s="40"/>
      <c r="F314" s="211" t="s">
        <v>574</v>
      </c>
      <c r="G314" s="40"/>
      <c r="H314" s="40"/>
      <c r="I314" s="212"/>
      <c r="J314" s="40"/>
      <c r="K314" s="40"/>
      <c r="L314" s="44"/>
      <c r="M314" s="213"/>
      <c r="N314" s="214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129</v>
      </c>
      <c r="AU314" s="17" t="s">
        <v>79</v>
      </c>
    </row>
    <row r="315" s="12" customFormat="1" ht="25.92" customHeight="1">
      <c r="A315" s="12"/>
      <c r="B315" s="181"/>
      <c r="C315" s="182"/>
      <c r="D315" s="183" t="s">
        <v>71</v>
      </c>
      <c r="E315" s="184" t="s">
        <v>575</v>
      </c>
      <c r="F315" s="184" t="s">
        <v>576</v>
      </c>
      <c r="G315" s="182"/>
      <c r="H315" s="182"/>
      <c r="I315" s="185"/>
      <c r="J315" s="186">
        <f>BK315</f>
        <v>0</v>
      </c>
      <c r="K315" s="182"/>
      <c r="L315" s="187"/>
      <c r="M315" s="188"/>
      <c r="N315" s="189"/>
      <c r="O315" s="189"/>
      <c r="P315" s="190">
        <f>P316+P333+P341+P347</f>
        <v>0</v>
      </c>
      <c r="Q315" s="189"/>
      <c r="R315" s="190">
        <f>R316+R333+R341+R347</f>
        <v>9.0176309999999997</v>
      </c>
      <c r="S315" s="189"/>
      <c r="T315" s="191">
        <f>T316+T333+T341+T347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192" t="s">
        <v>79</v>
      </c>
      <c r="AT315" s="193" t="s">
        <v>71</v>
      </c>
      <c r="AU315" s="193" t="s">
        <v>72</v>
      </c>
      <c r="AY315" s="192" t="s">
        <v>120</v>
      </c>
      <c r="BK315" s="194">
        <f>BK316+BK333+BK341+BK347</f>
        <v>0</v>
      </c>
    </row>
    <row r="316" s="12" customFormat="1" ht="22.8" customHeight="1">
      <c r="A316" s="12"/>
      <c r="B316" s="181"/>
      <c r="C316" s="182"/>
      <c r="D316" s="183" t="s">
        <v>71</v>
      </c>
      <c r="E316" s="195" t="s">
        <v>577</v>
      </c>
      <c r="F316" s="195" t="s">
        <v>578</v>
      </c>
      <c r="G316" s="182"/>
      <c r="H316" s="182"/>
      <c r="I316" s="185"/>
      <c r="J316" s="196">
        <f>BK316</f>
        <v>0</v>
      </c>
      <c r="K316" s="182"/>
      <c r="L316" s="187"/>
      <c r="M316" s="188"/>
      <c r="N316" s="189"/>
      <c r="O316" s="189"/>
      <c r="P316" s="190">
        <f>SUM(P317:P332)</f>
        <v>0</v>
      </c>
      <c r="Q316" s="189"/>
      <c r="R316" s="190">
        <f>SUM(R317:R332)</f>
        <v>0.62553000000000003</v>
      </c>
      <c r="S316" s="189"/>
      <c r="T316" s="191">
        <f>SUM(T317:T332)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192" t="s">
        <v>79</v>
      </c>
      <c r="AT316" s="193" t="s">
        <v>71</v>
      </c>
      <c r="AU316" s="193" t="s">
        <v>77</v>
      </c>
      <c r="AY316" s="192" t="s">
        <v>120</v>
      </c>
      <c r="BK316" s="194">
        <f>SUM(BK317:BK332)</f>
        <v>0</v>
      </c>
    </row>
    <row r="317" s="2" customFormat="1" ht="19.8" customHeight="1">
      <c r="A317" s="38"/>
      <c r="B317" s="39"/>
      <c r="C317" s="197" t="s">
        <v>579</v>
      </c>
      <c r="D317" s="197" t="s">
        <v>122</v>
      </c>
      <c r="E317" s="198" t="s">
        <v>580</v>
      </c>
      <c r="F317" s="199" t="s">
        <v>581</v>
      </c>
      <c r="G317" s="200" t="s">
        <v>125</v>
      </c>
      <c r="H317" s="201">
        <v>99</v>
      </c>
      <c r="I317" s="202"/>
      <c r="J317" s="203">
        <f>ROUND(I317*H317,2)</f>
        <v>0</v>
      </c>
      <c r="K317" s="199" t="s">
        <v>126</v>
      </c>
      <c r="L317" s="44"/>
      <c r="M317" s="204" t="s">
        <v>19</v>
      </c>
      <c r="N317" s="205" t="s">
        <v>43</v>
      </c>
      <c r="O317" s="84"/>
      <c r="P317" s="206">
        <f>O317*H317</f>
        <v>0</v>
      </c>
      <c r="Q317" s="206">
        <v>0.0035000000000000001</v>
      </c>
      <c r="R317" s="206">
        <f>Q317*H317</f>
        <v>0.34650000000000003</v>
      </c>
      <c r="S317" s="206">
        <v>0</v>
      </c>
      <c r="T317" s="20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08" t="s">
        <v>216</v>
      </c>
      <c r="AT317" s="208" t="s">
        <v>122</v>
      </c>
      <c r="AU317" s="208" t="s">
        <v>79</v>
      </c>
      <c r="AY317" s="17" t="s">
        <v>120</v>
      </c>
      <c r="BE317" s="209">
        <f>IF(N317="základní",J317,0)</f>
        <v>0</v>
      </c>
      <c r="BF317" s="209">
        <f>IF(N317="snížená",J317,0)</f>
        <v>0</v>
      </c>
      <c r="BG317" s="209">
        <f>IF(N317="zákl. přenesená",J317,0)</f>
        <v>0</v>
      </c>
      <c r="BH317" s="209">
        <f>IF(N317="sníž. přenesená",J317,0)</f>
        <v>0</v>
      </c>
      <c r="BI317" s="209">
        <f>IF(N317="nulová",J317,0)</f>
        <v>0</v>
      </c>
      <c r="BJ317" s="17" t="s">
        <v>77</v>
      </c>
      <c r="BK317" s="209">
        <f>ROUND(I317*H317,2)</f>
        <v>0</v>
      </c>
      <c r="BL317" s="17" t="s">
        <v>216</v>
      </c>
      <c r="BM317" s="208" t="s">
        <v>582</v>
      </c>
    </row>
    <row r="318" s="2" customFormat="1">
      <c r="A318" s="38"/>
      <c r="B318" s="39"/>
      <c r="C318" s="40"/>
      <c r="D318" s="210" t="s">
        <v>129</v>
      </c>
      <c r="E318" s="40"/>
      <c r="F318" s="211" t="s">
        <v>583</v>
      </c>
      <c r="G318" s="40"/>
      <c r="H318" s="40"/>
      <c r="I318" s="212"/>
      <c r="J318" s="40"/>
      <c r="K318" s="40"/>
      <c r="L318" s="44"/>
      <c r="M318" s="213"/>
      <c r="N318" s="214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129</v>
      </c>
      <c r="AU318" s="17" t="s">
        <v>79</v>
      </c>
    </row>
    <row r="319" s="13" customFormat="1">
      <c r="A319" s="13"/>
      <c r="B319" s="215"/>
      <c r="C319" s="216"/>
      <c r="D319" s="217" t="s">
        <v>141</v>
      </c>
      <c r="E319" s="218" t="s">
        <v>19</v>
      </c>
      <c r="F319" s="219" t="s">
        <v>430</v>
      </c>
      <c r="G319" s="216"/>
      <c r="H319" s="220">
        <v>99</v>
      </c>
      <c r="I319" s="221"/>
      <c r="J319" s="216"/>
      <c r="K319" s="216"/>
      <c r="L319" s="222"/>
      <c r="M319" s="223"/>
      <c r="N319" s="224"/>
      <c r="O319" s="224"/>
      <c r="P319" s="224"/>
      <c r="Q319" s="224"/>
      <c r="R319" s="224"/>
      <c r="S319" s="224"/>
      <c r="T319" s="22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26" t="s">
        <v>141</v>
      </c>
      <c r="AU319" s="226" t="s">
        <v>79</v>
      </c>
      <c r="AV319" s="13" t="s">
        <v>79</v>
      </c>
      <c r="AW319" s="13" t="s">
        <v>33</v>
      </c>
      <c r="AX319" s="13" t="s">
        <v>77</v>
      </c>
      <c r="AY319" s="226" t="s">
        <v>120</v>
      </c>
    </row>
    <row r="320" s="2" customFormat="1" ht="19.8" customHeight="1">
      <c r="A320" s="38"/>
      <c r="B320" s="39"/>
      <c r="C320" s="197" t="s">
        <v>584</v>
      </c>
      <c r="D320" s="197" t="s">
        <v>122</v>
      </c>
      <c r="E320" s="198" t="s">
        <v>585</v>
      </c>
      <c r="F320" s="199" t="s">
        <v>586</v>
      </c>
      <c r="G320" s="200" t="s">
        <v>125</v>
      </c>
      <c r="H320" s="201">
        <v>99</v>
      </c>
      <c r="I320" s="202"/>
      <c r="J320" s="203">
        <f>ROUND(I320*H320,2)</f>
        <v>0</v>
      </c>
      <c r="K320" s="199" t="s">
        <v>126</v>
      </c>
      <c r="L320" s="44"/>
      <c r="M320" s="204" t="s">
        <v>19</v>
      </c>
      <c r="N320" s="205" t="s">
        <v>43</v>
      </c>
      <c r="O320" s="84"/>
      <c r="P320" s="206">
        <f>O320*H320</f>
        <v>0</v>
      </c>
      <c r="Q320" s="206">
        <v>3.0000000000000001E-05</v>
      </c>
      <c r="R320" s="206">
        <f>Q320*H320</f>
        <v>0.00297</v>
      </c>
      <c r="S320" s="206">
        <v>0</v>
      </c>
      <c r="T320" s="20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08" t="s">
        <v>216</v>
      </c>
      <c r="AT320" s="208" t="s">
        <v>122</v>
      </c>
      <c r="AU320" s="208" t="s">
        <v>79</v>
      </c>
      <c r="AY320" s="17" t="s">
        <v>120</v>
      </c>
      <c r="BE320" s="209">
        <f>IF(N320="základní",J320,0)</f>
        <v>0</v>
      </c>
      <c r="BF320" s="209">
        <f>IF(N320="snížená",J320,0)</f>
        <v>0</v>
      </c>
      <c r="BG320" s="209">
        <f>IF(N320="zákl. přenesená",J320,0)</f>
        <v>0</v>
      </c>
      <c r="BH320" s="209">
        <f>IF(N320="sníž. přenesená",J320,0)</f>
        <v>0</v>
      </c>
      <c r="BI320" s="209">
        <f>IF(N320="nulová",J320,0)</f>
        <v>0</v>
      </c>
      <c r="BJ320" s="17" t="s">
        <v>77</v>
      </c>
      <c r="BK320" s="209">
        <f>ROUND(I320*H320,2)</f>
        <v>0</v>
      </c>
      <c r="BL320" s="17" t="s">
        <v>216</v>
      </c>
      <c r="BM320" s="208" t="s">
        <v>587</v>
      </c>
    </row>
    <row r="321" s="2" customFormat="1">
      <c r="A321" s="38"/>
      <c r="B321" s="39"/>
      <c r="C321" s="40"/>
      <c r="D321" s="210" t="s">
        <v>129</v>
      </c>
      <c r="E321" s="40"/>
      <c r="F321" s="211" t="s">
        <v>588</v>
      </c>
      <c r="G321" s="40"/>
      <c r="H321" s="40"/>
      <c r="I321" s="212"/>
      <c r="J321" s="40"/>
      <c r="K321" s="40"/>
      <c r="L321" s="44"/>
      <c r="M321" s="213"/>
      <c r="N321" s="214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129</v>
      </c>
      <c r="AU321" s="17" t="s">
        <v>79</v>
      </c>
    </row>
    <row r="322" s="13" customFormat="1">
      <c r="A322" s="13"/>
      <c r="B322" s="215"/>
      <c r="C322" s="216"/>
      <c r="D322" s="217" t="s">
        <v>141</v>
      </c>
      <c r="E322" s="218" t="s">
        <v>19</v>
      </c>
      <c r="F322" s="219" t="s">
        <v>430</v>
      </c>
      <c r="G322" s="216"/>
      <c r="H322" s="220">
        <v>99</v>
      </c>
      <c r="I322" s="221"/>
      <c r="J322" s="216"/>
      <c r="K322" s="216"/>
      <c r="L322" s="222"/>
      <c r="M322" s="223"/>
      <c r="N322" s="224"/>
      <c r="O322" s="224"/>
      <c r="P322" s="224"/>
      <c r="Q322" s="224"/>
      <c r="R322" s="224"/>
      <c r="S322" s="224"/>
      <c r="T322" s="22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26" t="s">
        <v>141</v>
      </c>
      <c r="AU322" s="226" t="s">
        <v>79</v>
      </c>
      <c r="AV322" s="13" t="s">
        <v>79</v>
      </c>
      <c r="AW322" s="13" t="s">
        <v>33</v>
      </c>
      <c r="AX322" s="13" t="s">
        <v>77</v>
      </c>
      <c r="AY322" s="226" t="s">
        <v>120</v>
      </c>
    </row>
    <row r="323" s="2" customFormat="1" ht="19.8" customHeight="1">
      <c r="A323" s="38"/>
      <c r="B323" s="39"/>
      <c r="C323" s="197" t="s">
        <v>589</v>
      </c>
      <c r="D323" s="197" t="s">
        <v>122</v>
      </c>
      <c r="E323" s="198" t="s">
        <v>590</v>
      </c>
      <c r="F323" s="199" t="s">
        <v>591</v>
      </c>
      <c r="G323" s="200" t="s">
        <v>125</v>
      </c>
      <c r="H323" s="201">
        <v>15</v>
      </c>
      <c r="I323" s="202"/>
      <c r="J323" s="203">
        <f>ROUND(I323*H323,2)</f>
        <v>0</v>
      </c>
      <c r="K323" s="199" t="s">
        <v>126</v>
      </c>
      <c r="L323" s="44"/>
      <c r="M323" s="204" t="s">
        <v>19</v>
      </c>
      <c r="N323" s="205" t="s">
        <v>43</v>
      </c>
      <c r="O323" s="84"/>
      <c r="P323" s="206">
        <f>O323*H323</f>
        <v>0</v>
      </c>
      <c r="Q323" s="206">
        <v>5.0000000000000002E-05</v>
      </c>
      <c r="R323" s="206">
        <f>Q323*H323</f>
        <v>0.00075000000000000002</v>
      </c>
      <c r="S323" s="206">
        <v>0</v>
      </c>
      <c r="T323" s="207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08" t="s">
        <v>216</v>
      </c>
      <c r="AT323" s="208" t="s">
        <v>122</v>
      </c>
      <c r="AU323" s="208" t="s">
        <v>79</v>
      </c>
      <c r="AY323" s="17" t="s">
        <v>120</v>
      </c>
      <c r="BE323" s="209">
        <f>IF(N323="základní",J323,0)</f>
        <v>0</v>
      </c>
      <c r="BF323" s="209">
        <f>IF(N323="snížená",J323,0)</f>
        <v>0</v>
      </c>
      <c r="BG323" s="209">
        <f>IF(N323="zákl. přenesená",J323,0)</f>
        <v>0</v>
      </c>
      <c r="BH323" s="209">
        <f>IF(N323="sníž. přenesená",J323,0)</f>
        <v>0</v>
      </c>
      <c r="BI323" s="209">
        <f>IF(N323="nulová",J323,0)</f>
        <v>0</v>
      </c>
      <c r="BJ323" s="17" t="s">
        <v>77</v>
      </c>
      <c r="BK323" s="209">
        <f>ROUND(I323*H323,2)</f>
        <v>0</v>
      </c>
      <c r="BL323" s="17" t="s">
        <v>216</v>
      </c>
      <c r="BM323" s="208" t="s">
        <v>592</v>
      </c>
    </row>
    <row r="324" s="2" customFormat="1">
      <c r="A324" s="38"/>
      <c r="B324" s="39"/>
      <c r="C324" s="40"/>
      <c r="D324" s="210" t="s">
        <v>129</v>
      </c>
      <c r="E324" s="40"/>
      <c r="F324" s="211" t="s">
        <v>593</v>
      </c>
      <c r="G324" s="40"/>
      <c r="H324" s="40"/>
      <c r="I324" s="212"/>
      <c r="J324" s="40"/>
      <c r="K324" s="40"/>
      <c r="L324" s="44"/>
      <c r="M324" s="213"/>
      <c r="N324" s="214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129</v>
      </c>
      <c r="AU324" s="17" t="s">
        <v>79</v>
      </c>
    </row>
    <row r="325" s="13" customFormat="1">
      <c r="A325" s="13"/>
      <c r="B325" s="215"/>
      <c r="C325" s="216"/>
      <c r="D325" s="217" t="s">
        <v>141</v>
      </c>
      <c r="E325" s="218" t="s">
        <v>19</v>
      </c>
      <c r="F325" s="219" t="s">
        <v>594</v>
      </c>
      <c r="G325" s="216"/>
      <c r="H325" s="220">
        <v>5</v>
      </c>
      <c r="I325" s="221"/>
      <c r="J325" s="216"/>
      <c r="K325" s="216"/>
      <c r="L325" s="222"/>
      <c r="M325" s="223"/>
      <c r="N325" s="224"/>
      <c r="O325" s="224"/>
      <c r="P325" s="224"/>
      <c r="Q325" s="224"/>
      <c r="R325" s="224"/>
      <c r="S325" s="224"/>
      <c r="T325" s="22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6" t="s">
        <v>141</v>
      </c>
      <c r="AU325" s="226" t="s">
        <v>79</v>
      </c>
      <c r="AV325" s="13" t="s">
        <v>79</v>
      </c>
      <c r="AW325" s="13" t="s">
        <v>33</v>
      </c>
      <c r="AX325" s="13" t="s">
        <v>72</v>
      </c>
      <c r="AY325" s="226" t="s">
        <v>120</v>
      </c>
    </row>
    <row r="326" s="13" customFormat="1">
      <c r="A326" s="13"/>
      <c r="B326" s="215"/>
      <c r="C326" s="216"/>
      <c r="D326" s="217" t="s">
        <v>141</v>
      </c>
      <c r="E326" s="218" t="s">
        <v>19</v>
      </c>
      <c r="F326" s="219" t="s">
        <v>595</v>
      </c>
      <c r="G326" s="216"/>
      <c r="H326" s="220">
        <v>10</v>
      </c>
      <c r="I326" s="221"/>
      <c r="J326" s="216"/>
      <c r="K326" s="216"/>
      <c r="L326" s="222"/>
      <c r="M326" s="223"/>
      <c r="N326" s="224"/>
      <c r="O326" s="224"/>
      <c r="P326" s="224"/>
      <c r="Q326" s="224"/>
      <c r="R326" s="224"/>
      <c r="S326" s="224"/>
      <c r="T326" s="22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26" t="s">
        <v>141</v>
      </c>
      <c r="AU326" s="226" t="s">
        <v>79</v>
      </c>
      <c r="AV326" s="13" t="s">
        <v>79</v>
      </c>
      <c r="AW326" s="13" t="s">
        <v>33</v>
      </c>
      <c r="AX326" s="13" t="s">
        <v>72</v>
      </c>
      <c r="AY326" s="226" t="s">
        <v>120</v>
      </c>
    </row>
    <row r="327" s="14" customFormat="1">
      <c r="A327" s="14"/>
      <c r="B327" s="227"/>
      <c r="C327" s="228"/>
      <c r="D327" s="217" t="s">
        <v>141</v>
      </c>
      <c r="E327" s="229" t="s">
        <v>19</v>
      </c>
      <c r="F327" s="230" t="s">
        <v>175</v>
      </c>
      <c r="G327" s="228"/>
      <c r="H327" s="231">
        <v>15</v>
      </c>
      <c r="I327" s="232"/>
      <c r="J327" s="228"/>
      <c r="K327" s="228"/>
      <c r="L327" s="233"/>
      <c r="M327" s="234"/>
      <c r="N327" s="235"/>
      <c r="O327" s="235"/>
      <c r="P327" s="235"/>
      <c r="Q327" s="235"/>
      <c r="R327" s="235"/>
      <c r="S327" s="235"/>
      <c r="T327" s="23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37" t="s">
        <v>141</v>
      </c>
      <c r="AU327" s="237" t="s">
        <v>79</v>
      </c>
      <c r="AV327" s="14" t="s">
        <v>127</v>
      </c>
      <c r="AW327" s="14" t="s">
        <v>33</v>
      </c>
      <c r="AX327" s="14" t="s">
        <v>77</v>
      </c>
      <c r="AY327" s="237" t="s">
        <v>120</v>
      </c>
    </row>
    <row r="328" s="2" customFormat="1" ht="14.4" customHeight="1">
      <c r="A328" s="38"/>
      <c r="B328" s="39"/>
      <c r="C328" s="238" t="s">
        <v>596</v>
      </c>
      <c r="D328" s="238" t="s">
        <v>243</v>
      </c>
      <c r="E328" s="239" t="s">
        <v>597</v>
      </c>
      <c r="F328" s="240" t="s">
        <v>598</v>
      </c>
      <c r="G328" s="241" t="s">
        <v>125</v>
      </c>
      <c r="H328" s="242">
        <v>131.09999999999999</v>
      </c>
      <c r="I328" s="243"/>
      <c r="J328" s="244">
        <f>ROUND(I328*H328,2)</f>
        <v>0</v>
      </c>
      <c r="K328" s="240" t="s">
        <v>126</v>
      </c>
      <c r="L328" s="245"/>
      <c r="M328" s="246" t="s">
        <v>19</v>
      </c>
      <c r="N328" s="247" t="s">
        <v>43</v>
      </c>
      <c r="O328" s="84"/>
      <c r="P328" s="206">
        <f>O328*H328</f>
        <v>0</v>
      </c>
      <c r="Q328" s="206">
        <v>0.0020999999999999999</v>
      </c>
      <c r="R328" s="206">
        <f>Q328*H328</f>
        <v>0.27530999999999994</v>
      </c>
      <c r="S328" s="206">
        <v>0</v>
      </c>
      <c r="T328" s="207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08" t="s">
        <v>315</v>
      </c>
      <c r="AT328" s="208" t="s">
        <v>243</v>
      </c>
      <c r="AU328" s="208" t="s">
        <v>79</v>
      </c>
      <c r="AY328" s="17" t="s">
        <v>120</v>
      </c>
      <c r="BE328" s="209">
        <f>IF(N328="základní",J328,0)</f>
        <v>0</v>
      </c>
      <c r="BF328" s="209">
        <f>IF(N328="snížená",J328,0)</f>
        <v>0</v>
      </c>
      <c r="BG328" s="209">
        <f>IF(N328="zákl. přenesená",J328,0)</f>
        <v>0</v>
      </c>
      <c r="BH328" s="209">
        <f>IF(N328="sníž. přenesená",J328,0)</f>
        <v>0</v>
      </c>
      <c r="BI328" s="209">
        <f>IF(N328="nulová",J328,0)</f>
        <v>0</v>
      </c>
      <c r="BJ328" s="17" t="s">
        <v>77</v>
      </c>
      <c r="BK328" s="209">
        <f>ROUND(I328*H328,2)</f>
        <v>0</v>
      </c>
      <c r="BL328" s="17" t="s">
        <v>216</v>
      </c>
      <c r="BM328" s="208" t="s">
        <v>599</v>
      </c>
    </row>
    <row r="329" s="13" customFormat="1">
      <c r="A329" s="13"/>
      <c r="B329" s="215"/>
      <c r="C329" s="216"/>
      <c r="D329" s="217" t="s">
        <v>141</v>
      </c>
      <c r="E329" s="218" t="s">
        <v>19</v>
      </c>
      <c r="F329" s="219" t="s">
        <v>600</v>
      </c>
      <c r="G329" s="216"/>
      <c r="H329" s="220">
        <v>114</v>
      </c>
      <c r="I329" s="221"/>
      <c r="J329" s="216"/>
      <c r="K329" s="216"/>
      <c r="L329" s="222"/>
      <c r="M329" s="223"/>
      <c r="N329" s="224"/>
      <c r="O329" s="224"/>
      <c r="P329" s="224"/>
      <c r="Q329" s="224"/>
      <c r="R329" s="224"/>
      <c r="S329" s="224"/>
      <c r="T329" s="22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26" t="s">
        <v>141</v>
      </c>
      <c r="AU329" s="226" t="s">
        <v>79</v>
      </c>
      <c r="AV329" s="13" t="s">
        <v>79</v>
      </c>
      <c r="AW329" s="13" t="s">
        <v>33</v>
      </c>
      <c r="AX329" s="13" t="s">
        <v>77</v>
      </c>
      <c r="AY329" s="226" t="s">
        <v>120</v>
      </c>
    </row>
    <row r="330" s="13" customFormat="1">
      <c r="A330" s="13"/>
      <c r="B330" s="215"/>
      <c r="C330" s="216"/>
      <c r="D330" s="217" t="s">
        <v>141</v>
      </c>
      <c r="E330" s="216"/>
      <c r="F330" s="219" t="s">
        <v>601</v>
      </c>
      <c r="G330" s="216"/>
      <c r="H330" s="220">
        <v>131.09999999999999</v>
      </c>
      <c r="I330" s="221"/>
      <c r="J330" s="216"/>
      <c r="K330" s="216"/>
      <c r="L330" s="222"/>
      <c r="M330" s="223"/>
      <c r="N330" s="224"/>
      <c r="O330" s="224"/>
      <c r="P330" s="224"/>
      <c r="Q330" s="224"/>
      <c r="R330" s="224"/>
      <c r="S330" s="224"/>
      <c r="T330" s="22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26" t="s">
        <v>141</v>
      </c>
      <c r="AU330" s="226" t="s">
        <v>79</v>
      </c>
      <c r="AV330" s="13" t="s">
        <v>79</v>
      </c>
      <c r="AW330" s="13" t="s">
        <v>4</v>
      </c>
      <c r="AX330" s="13" t="s">
        <v>77</v>
      </c>
      <c r="AY330" s="226" t="s">
        <v>120</v>
      </c>
    </row>
    <row r="331" s="2" customFormat="1" ht="22.2" customHeight="1">
      <c r="A331" s="38"/>
      <c r="B331" s="39"/>
      <c r="C331" s="197" t="s">
        <v>602</v>
      </c>
      <c r="D331" s="197" t="s">
        <v>122</v>
      </c>
      <c r="E331" s="198" t="s">
        <v>603</v>
      </c>
      <c r="F331" s="199" t="s">
        <v>604</v>
      </c>
      <c r="G331" s="200" t="s">
        <v>605</v>
      </c>
      <c r="H331" s="248"/>
      <c r="I331" s="202"/>
      <c r="J331" s="203">
        <f>ROUND(I331*H331,2)</f>
        <v>0</v>
      </c>
      <c r="K331" s="199" t="s">
        <v>126</v>
      </c>
      <c r="L331" s="44"/>
      <c r="M331" s="204" t="s">
        <v>19</v>
      </c>
      <c r="N331" s="205" t="s">
        <v>43</v>
      </c>
      <c r="O331" s="84"/>
      <c r="P331" s="206">
        <f>O331*H331</f>
        <v>0</v>
      </c>
      <c r="Q331" s="206">
        <v>0</v>
      </c>
      <c r="R331" s="206">
        <f>Q331*H331</f>
        <v>0</v>
      </c>
      <c r="S331" s="206">
        <v>0</v>
      </c>
      <c r="T331" s="20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08" t="s">
        <v>216</v>
      </c>
      <c r="AT331" s="208" t="s">
        <v>122</v>
      </c>
      <c r="AU331" s="208" t="s">
        <v>79</v>
      </c>
      <c r="AY331" s="17" t="s">
        <v>120</v>
      </c>
      <c r="BE331" s="209">
        <f>IF(N331="základní",J331,0)</f>
        <v>0</v>
      </c>
      <c r="BF331" s="209">
        <f>IF(N331="snížená",J331,0)</f>
        <v>0</v>
      </c>
      <c r="BG331" s="209">
        <f>IF(N331="zákl. přenesená",J331,0)</f>
        <v>0</v>
      </c>
      <c r="BH331" s="209">
        <f>IF(N331="sníž. přenesená",J331,0)</f>
        <v>0</v>
      </c>
      <c r="BI331" s="209">
        <f>IF(N331="nulová",J331,0)</f>
        <v>0</v>
      </c>
      <c r="BJ331" s="17" t="s">
        <v>77</v>
      </c>
      <c r="BK331" s="209">
        <f>ROUND(I331*H331,2)</f>
        <v>0</v>
      </c>
      <c r="BL331" s="17" t="s">
        <v>216</v>
      </c>
      <c r="BM331" s="208" t="s">
        <v>606</v>
      </c>
    </row>
    <row r="332" s="2" customFormat="1">
      <c r="A332" s="38"/>
      <c r="B332" s="39"/>
      <c r="C332" s="40"/>
      <c r="D332" s="210" t="s">
        <v>129</v>
      </c>
      <c r="E332" s="40"/>
      <c r="F332" s="211" t="s">
        <v>607</v>
      </c>
      <c r="G332" s="40"/>
      <c r="H332" s="40"/>
      <c r="I332" s="212"/>
      <c r="J332" s="40"/>
      <c r="K332" s="40"/>
      <c r="L332" s="44"/>
      <c r="M332" s="213"/>
      <c r="N332" s="214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129</v>
      </c>
      <c r="AU332" s="17" t="s">
        <v>79</v>
      </c>
    </row>
    <row r="333" s="12" customFormat="1" ht="22.8" customHeight="1">
      <c r="A333" s="12"/>
      <c r="B333" s="181"/>
      <c r="C333" s="182"/>
      <c r="D333" s="183" t="s">
        <v>71</v>
      </c>
      <c r="E333" s="195" t="s">
        <v>608</v>
      </c>
      <c r="F333" s="195" t="s">
        <v>609</v>
      </c>
      <c r="G333" s="182"/>
      <c r="H333" s="182"/>
      <c r="I333" s="185"/>
      <c r="J333" s="196">
        <f>BK333</f>
        <v>0</v>
      </c>
      <c r="K333" s="182"/>
      <c r="L333" s="187"/>
      <c r="M333" s="188"/>
      <c r="N333" s="189"/>
      <c r="O333" s="189"/>
      <c r="P333" s="190">
        <f>SUM(P334:P340)</f>
        <v>0</v>
      </c>
      <c r="Q333" s="189"/>
      <c r="R333" s="190">
        <f>SUM(R334:R340)</f>
        <v>0.091499999999999998</v>
      </c>
      <c r="S333" s="189"/>
      <c r="T333" s="191">
        <f>SUM(T334:T340)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192" t="s">
        <v>79</v>
      </c>
      <c r="AT333" s="193" t="s">
        <v>71</v>
      </c>
      <c r="AU333" s="193" t="s">
        <v>77</v>
      </c>
      <c r="AY333" s="192" t="s">
        <v>120</v>
      </c>
      <c r="BK333" s="194">
        <f>SUM(BK334:BK340)</f>
        <v>0</v>
      </c>
    </row>
    <row r="334" s="2" customFormat="1" ht="22.2" customHeight="1">
      <c r="A334" s="38"/>
      <c r="B334" s="39"/>
      <c r="C334" s="197" t="s">
        <v>610</v>
      </c>
      <c r="D334" s="197" t="s">
        <v>122</v>
      </c>
      <c r="E334" s="198" t="s">
        <v>611</v>
      </c>
      <c r="F334" s="199" t="s">
        <v>612</v>
      </c>
      <c r="G334" s="200" t="s">
        <v>125</v>
      </c>
      <c r="H334" s="201">
        <v>10</v>
      </c>
      <c r="I334" s="202"/>
      <c r="J334" s="203">
        <f>ROUND(I334*H334,2)</f>
        <v>0</v>
      </c>
      <c r="K334" s="199" t="s">
        <v>126</v>
      </c>
      <c r="L334" s="44"/>
      <c r="M334" s="204" t="s">
        <v>19</v>
      </c>
      <c r="N334" s="205" t="s">
        <v>43</v>
      </c>
      <c r="O334" s="84"/>
      <c r="P334" s="206">
        <f>O334*H334</f>
        <v>0</v>
      </c>
      <c r="Q334" s="206">
        <v>0.0060000000000000001</v>
      </c>
      <c r="R334" s="206">
        <f>Q334*H334</f>
        <v>0.059999999999999998</v>
      </c>
      <c r="S334" s="206">
        <v>0</v>
      </c>
      <c r="T334" s="207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08" t="s">
        <v>216</v>
      </c>
      <c r="AT334" s="208" t="s">
        <v>122</v>
      </c>
      <c r="AU334" s="208" t="s">
        <v>79</v>
      </c>
      <c r="AY334" s="17" t="s">
        <v>120</v>
      </c>
      <c r="BE334" s="209">
        <f>IF(N334="základní",J334,0)</f>
        <v>0</v>
      </c>
      <c r="BF334" s="209">
        <f>IF(N334="snížená",J334,0)</f>
        <v>0</v>
      </c>
      <c r="BG334" s="209">
        <f>IF(N334="zákl. přenesená",J334,0)</f>
        <v>0</v>
      </c>
      <c r="BH334" s="209">
        <f>IF(N334="sníž. přenesená",J334,0)</f>
        <v>0</v>
      </c>
      <c r="BI334" s="209">
        <f>IF(N334="nulová",J334,0)</f>
        <v>0</v>
      </c>
      <c r="BJ334" s="17" t="s">
        <v>77</v>
      </c>
      <c r="BK334" s="209">
        <f>ROUND(I334*H334,2)</f>
        <v>0</v>
      </c>
      <c r="BL334" s="17" t="s">
        <v>216</v>
      </c>
      <c r="BM334" s="208" t="s">
        <v>613</v>
      </c>
    </row>
    <row r="335" s="2" customFormat="1">
      <c r="A335" s="38"/>
      <c r="B335" s="39"/>
      <c r="C335" s="40"/>
      <c r="D335" s="210" t="s">
        <v>129</v>
      </c>
      <c r="E335" s="40"/>
      <c r="F335" s="211" t="s">
        <v>614</v>
      </c>
      <c r="G335" s="40"/>
      <c r="H335" s="40"/>
      <c r="I335" s="212"/>
      <c r="J335" s="40"/>
      <c r="K335" s="40"/>
      <c r="L335" s="44"/>
      <c r="M335" s="213"/>
      <c r="N335" s="214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129</v>
      </c>
      <c r="AU335" s="17" t="s">
        <v>79</v>
      </c>
    </row>
    <row r="336" s="13" customFormat="1">
      <c r="A336" s="13"/>
      <c r="B336" s="215"/>
      <c r="C336" s="216"/>
      <c r="D336" s="217" t="s">
        <v>141</v>
      </c>
      <c r="E336" s="218" t="s">
        <v>19</v>
      </c>
      <c r="F336" s="219" t="s">
        <v>595</v>
      </c>
      <c r="G336" s="216"/>
      <c r="H336" s="220">
        <v>10</v>
      </c>
      <c r="I336" s="221"/>
      <c r="J336" s="216"/>
      <c r="K336" s="216"/>
      <c r="L336" s="222"/>
      <c r="M336" s="223"/>
      <c r="N336" s="224"/>
      <c r="O336" s="224"/>
      <c r="P336" s="224"/>
      <c r="Q336" s="224"/>
      <c r="R336" s="224"/>
      <c r="S336" s="224"/>
      <c r="T336" s="22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26" t="s">
        <v>141</v>
      </c>
      <c r="AU336" s="226" t="s">
        <v>79</v>
      </c>
      <c r="AV336" s="13" t="s">
        <v>79</v>
      </c>
      <c r="AW336" s="13" t="s">
        <v>33</v>
      </c>
      <c r="AX336" s="13" t="s">
        <v>77</v>
      </c>
      <c r="AY336" s="226" t="s">
        <v>120</v>
      </c>
    </row>
    <row r="337" s="2" customFormat="1" ht="14.4" customHeight="1">
      <c r="A337" s="38"/>
      <c r="B337" s="39"/>
      <c r="C337" s="238" t="s">
        <v>615</v>
      </c>
      <c r="D337" s="238" t="s">
        <v>243</v>
      </c>
      <c r="E337" s="239" t="s">
        <v>616</v>
      </c>
      <c r="F337" s="240" t="s">
        <v>617</v>
      </c>
      <c r="G337" s="241" t="s">
        <v>125</v>
      </c>
      <c r="H337" s="242">
        <v>10.5</v>
      </c>
      <c r="I337" s="243"/>
      <c r="J337" s="244">
        <f>ROUND(I337*H337,2)</f>
        <v>0</v>
      </c>
      <c r="K337" s="240" t="s">
        <v>126</v>
      </c>
      <c r="L337" s="245"/>
      <c r="M337" s="246" t="s">
        <v>19</v>
      </c>
      <c r="N337" s="247" t="s">
        <v>43</v>
      </c>
      <c r="O337" s="84"/>
      <c r="P337" s="206">
        <f>O337*H337</f>
        <v>0</v>
      </c>
      <c r="Q337" s="206">
        <v>0.0030000000000000001</v>
      </c>
      <c r="R337" s="206">
        <f>Q337*H337</f>
        <v>0.0315</v>
      </c>
      <c r="S337" s="206">
        <v>0</v>
      </c>
      <c r="T337" s="20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08" t="s">
        <v>315</v>
      </c>
      <c r="AT337" s="208" t="s">
        <v>243</v>
      </c>
      <c r="AU337" s="208" t="s">
        <v>79</v>
      </c>
      <c r="AY337" s="17" t="s">
        <v>120</v>
      </c>
      <c r="BE337" s="209">
        <f>IF(N337="základní",J337,0)</f>
        <v>0</v>
      </c>
      <c r="BF337" s="209">
        <f>IF(N337="snížená",J337,0)</f>
        <v>0</v>
      </c>
      <c r="BG337" s="209">
        <f>IF(N337="zákl. přenesená",J337,0)</f>
        <v>0</v>
      </c>
      <c r="BH337" s="209">
        <f>IF(N337="sníž. přenesená",J337,0)</f>
        <v>0</v>
      </c>
      <c r="BI337" s="209">
        <f>IF(N337="nulová",J337,0)</f>
        <v>0</v>
      </c>
      <c r="BJ337" s="17" t="s">
        <v>77</v>
      </c>
      <c r="BK337" s="209">
        <f>ROUND(I337*H337,2)</f>
        <v>0</v>
      </c>
      <c r="BL337" s="17" t="s">
        <v>216</v>
      </c>
      <c r="BM337" s="208" t="s">
        <v>618</v>
      </c>
    </row>
    <row r="338" s="13" customFormat="1">
      <c r="A338" s="13"/>
      <c r="B338" s="215"/>
      <c r="C338" s="216"/>
      <c r="D338" s="217" t="s">
        <v>141</v>
      </c>
      <c r="E338" s="216"/>
      <c r="F338" s="219" t="s">
        <v>619</v>
      </c>
      <c r="G338" s="216"/>
      <c r="H338" s="220">
        <v>10.5</v>
      </c>
      <c r="I338" s="221"/>
      <c r="J338" s="216"/>
      <c r="K338" s="216"/>
      <c r="L338" s="222"/>
      <c r="M338" s="223"/>
      <c r="N338" s="224"/>
      <c r="O338" s="224"/>
      <c r="P338" s="224"/>
      <c r="Q338" s="224"/>
      <c r="R338" s="224"/>
      <c r="S338" s="224"/>
      <c r="T338" s="22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26" t="s">
        <v>141</v>
      </c>
      <c r="AU338" s="226" t="s">
        <v>79</v>
      </c>
      <c r="AV338" s="13" t="s">
        <v>79</v>
      </c>
      <c r="AW338" s="13" t="s">
        <v>4</v>
      </c>
      <c r="AX338" s="13" t="s">
        <v>77</v>
      </c>
      <c r="AY338" s="226" t="s">
        <v>120</v>
      </c>
    </row>
    <row r="339" s="2" customFormat="1" ht="22.2" customHeight="1">
      <c r="A339" s="38"/>
      <c r="B339" s="39"/>
      <c r="C339" s="197" t="s">
        <v>620</v>
      </c>
      <c r="D339" s="197" t="s">
        <v>122</v>
      </c>
      <c r="E339" s="198" t="s">
        <v>621</v>
      </c>
      <c r="F339" s="199" t="s">
        <v>622</v>
      </c>
      <c r="G339" s="200" t="s">
        <v>605</v>
      </c>
      <c r="H339" s="248"/>
      <c r="I339" s="202"/>
      <c r="J339" s="203">
        <f>ROUND(I339*H339,2)</f>
        <v>0</v>
      </c>
      <c r="K339" s="199" t="s">
        <v>126</v>
      </c>
      <c r="L339" s="44"/>
      <c r="M339" s="204" t="s">
        <v>19</v>
      </c>
      <c r="N339" s="205" t="s">
        <v>43</v>
      </c>
      <c r="O339" s="84"/>
      <c r="P339" s="206">
        <f>O339*H339</f>
        <v>0</v>
      </c>
      <c r="Q339" s="206">
        <v>0</v>
      </c>
      <c r="R339" s="206">
        <f>Q339*H339</f>
        <v>0</v>
      </c>
      <c r="S339" s="206">
        <v>0</v>
      </c>
      <c r="T339" s="207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08" t="s">
        <v>216</v>
      </c>
      <c r="AT339" s="208" t="s">
        <v>122</v>
      </c>
      <c r="AU339" s="208" t="s">
        <v>79</v>
      </c>
      <c r="AY339" s="17" t="s">
        <v>120</v>
      </c>
      <c r="BE339" s="209">
        <f>IF(N339="základní",J339,0)</f>
        <v>0</v>
      </c>
      <c r="BF339" s="209">
        <f>IF(N339="snížená",J339,0)</f>
        <v>0</v>
      </c>
      <c r="BG339" s="209">
        <f>IF(N339="zákl. přenesená",J339,0)</f>
        <v>0</v>
      </c>
      <c r="BH339" s="209">
        <f>IF(N339="sníž. přenesená",J339,0)</f>
        <v>0</v>
      </c>
      <c r="BI339" s="209">
        <f>IF(N339="nulová",J339,0)</f>
        <v>0</v>
      </c>
      <c r="BJ339" s="17" t="s">
        <v>77</v>
      </c>
      <c r="BK339" s="209">
        <f>ROUND(I339*H339,2)</f>
        <v>0</v>
      </c>
      <c r="BL339" s="17" t="s">
        <v>216</v>
      </c>
      <c r="BM339" s="208" t="s">
        <v>623</v>
      </c>
    </row>
    <row r="340" s="2" customFormat="1">
      <c r="A340" s="38"/>
      <c r="B340" s="39"/>
      <c r="C340" s="40"/>
      <c r="D340" s="210" t="s">
        <v>129</v>
      </c>
      <c r="E340" s="40"/>
      <c r="F340" s="211" t="s">
        <v>624</v>
      </c>
      <c r="G340" s="40"/>
      <c r="H340" s="40"/>
      <c r="I340" s="212"/>
      <c r="J340" s="40"/>
      <c r="K340" s="40"/>
      <c r="L340" s="44"/>
      <c r="M340" s="213"/>
      <c r="N340" s="214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129</v>
      </c>
      <c r="AU340" s="17" t="s">
        <v>79</v>
      </c>
    </row>
    <row r="341" s="12" customFormat="1" ht="22.8" customHeight="1">
      <c r="A341" s="12"/>
      <c r="B341" s="181"/>
      <c r="C341" s="182"/>
      <c r="D341" s="183" t="s">
        <v>71</v>
      </c>
      <c r="E341" s="195" t="s">
        <v>625</v>
      </c>
      <c r="F341" s="195" t="s">
        <v>626</v>
      </c>
      <c r="G341" s="182"/>
      <c r="H341" s="182"/>
      <c r="I341" s="185"/>
      <c r="J341" s="196">
        <f>BK341</f>
        <v>0</v>
      </c>
      <c r="K341" s="182"/>
      <c r="L341" s="187"/>
      <c r="M341" s="188"/>
      <c r="N341" s="189"/>
      <c r="O341" s="189"/>
      <c r="P341" s="190">
        <f>SUM(P342:P346)</f>
        <v>0</v>
      </c>
      <c r="Q341" s="189"/>
      <c r="R341" s="190">
        <f>SUM(R342:R346)</f>
        <v>0</v>
      </c>
      <c r="S341" s="189"/>
      <c r="T341" s="191">
        <f>SUM(T342:T346)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92" t="s">
        <v>79</v>
      </c>
      <c r="AT341" s="193" t="s">
        <v>71</v>
      </c>
      <c r="AU341" s="193" t="s">
        <v>77</v>
      </c>
      <c r="AY341" s="192" t="s">
        <v>120</v>
      </c>
      <c r="BK341" s="194">
        <f>SUM(BK342:BK346)</f>
        <v>0</v>
      </c>
    </row>
    <row r="342" s="2" customFormat="1" ht="22.2" customHeight="1">
      <c r="A342" s="38"/>
      <c r="B342" s="39"/>
      <c r="C342" s="197" t="s">
        <v>627</v>
      </c>
      <c r="D342" s="197" t="s">
        <v>122</v>
      </c>
      <c r="E342" s="198" t="s">
        <v>628</v>
      </c>
      <c r="F342" s="199" t="s">
        <v>629</v>
      </c>
      <c r="G342" s="200" t="s">
        <v>402</v>
      </c>
      <c r="H342" s="201">
        <v>1</v>
      </c>
      <c r="I342" s="202"/>
      <c r="J342" s="203">
        <f>ROUND(I342*H342,2)</f>
        <v>0</v>
      </c>
      <c r="K342" s="199" t="s">
        <v>19</v>
      </c>
      <c r="L342" s="44"/>
      <c r="M342" s="204" t="s">
        <v>19</v>
      </c>
      <c r="N342" s="205" t="s">
        <v>43</v>
      </c>
      <c r="O342" s="84"/>
      <c r="P342" s="206">
        <f>O342*H342</f>
        <v>0</v>
      </c>
      <c r="Q342" s="206">
        <v>0</v>
      </c>
      <c r="R342" s="206">
        <f>Q342*H342</f>
        <v>0</v>
      </c>
      <c r="S342" s="206">
        <v>0</v>
      </c>
      <c r="T342" s="207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08" t="s">
        <v>216</v>
      </c>
      <c r="AT342" s="208" t="s">
        <v>122</v>
      </c>
      <c r="AU342" s="208" t="s">
        <v>79</v>
      </c>
      <c r="AY342" s="17" t="s">
        <v>120</v>
      </c>
      <c r="BE342" s="209">
        <f>IF(N342="základní",J342,0)</f>
        <v>0</v>
      </c>
      <c r="BF342" s="209">
        <f>IF(N342="snížená",J342,0)</f>
        <v>0</v>
      </c>
      <c r="BG342" s="209">
        <f>IF(N342="zákl. přenesená",J342,0)</f>
        <v>0</v>
      </c>
      <c r="BH342" s="209">
        <f>IF(N342="sníž. přenesená",J342,0)</f>
        <v>0</v>
      </c>
      <c r="BI342" s="209">
        <f>IF(N342="nulová",J342,0)</f>
        <v>0</v>
      </c>
      <c r="BJ342" s="17" t="s">
        <v>77</v>
      </c>
      <c r="BK342" s="209">
        <f>ROUND(I342*H342,2)</f>
        <v>0</v>
      </c>
      <c r="BL342" s="17" t="s">
        <v>216</v>
      </c>
      <c r="BM342" s="208" t="s">
        <v>630</v>
      </c>
    </row>
    <row r="343" s="2" customFormat="1" ht="14.4" customHeight="1">
      <c r="A343" s="38"/>
      <c r="B343" s="39"/>
      <c r="C343" s="197" t="s">
        <v>631</v>
      </c>
      <c r="D343" s="197" t="s">
        <v>122</v>
      </c>
      <c r="E343" s="198" t="s">
        <v>632</v>
      </c>
      <c r="F343" s="199" t="s">
        <v>633</v>
      </c>
      <c r="G343" s="200" t="s">
        <v>246</v>
      </c>
      <c r="H343" s="201">
        <v>1457.742</v>
      </c>
      <c r="I343" s="202"/>
      <c r="J343" s="203">
        <f>ROUND(I343*H343,2)</f>
        <v>0</v>
      </c>
      <c r="K343" s="199" t="s">
        <v>19</v>
      </c>
      <c r="L343" s="44"/>
      <c r="M343" s="204" t="s">
        <v>19</v>
      </c>
      <c r="N343" s="205" t="s">
        <v>43</v>
      </c>
      <c r="O343" s="84"/>
      <c r="P343" s="206">
        <f>O343*H343</f>
        <v>0</v>
      </c>
      <c r="Q343" s="206">
        <v>0</v>
      </c>
      <c r="R343" s="206">
        <f>Q343*H343</f>
        <v>0</v>
      </c>
      <c r="S343" s="206">
        <v>0</v>
      </c>
      <c r="T343" s="207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08" t="s">
        <v>216</v>
      </c>
      <c r="AT343" s="208" t="s">
        <v>122</v>
      </c>
      <c r="AU343" s="208" t="s">
        <v>79</v>
      </c>
      <c r="AY343" s="17" t="s">
        <v>120</v>
      </c>
      <c r="BE343" s="209">
        <f>IF(N343="základní",J343,0)</f>
        <v>0</v>
      </c>
      <c r="BF343" s="209">
        <f>IF(N343="snížená",J343,0)</f>
        <v>0</v>
      </c>
      <c r="BG343" s="209">
        <f>IF(N343="zákl. přenesená",J343,0)</f>
        <v>0</v>
      </c>
      <c r="BH343" s="209">
        <f>IF(N343="sníž. přenesená",J343,0)</f>
        <v>0</v>
      </c>
      <c r="BI343" s="209">
        <f>IF(N343="nulová",J343,0)</f>
        <v>0</v>
      </c>
      <c r="BJ343" s="17" t="s">
        <v>77</v>
      </c>
      <c r="BK343" s="209">
        <f>ROUND(I343*H343,2)</f>
        <v>0</v>
      </c>
      <c r="BL343" s="17" t="s">
        <v>216</v>
      </c>
      <c r="BM343" s="208" t="s">
        <v>634</v>
      </c>
    </row>
    <row r="344" s="13" customFormat="1">
      <c r="A344" s="13"/>
      <c r="B344" s="215"/>
      <c r="C344" s="216"/>
      <c r="D344" s="217" t="s">
        <v>141</v>
      </c>
      <c r="E344" s="218" t="s">
        <v>19</v>
      </c>
      <c r="F344" s="219" t="s">
        <v>635</v>
      </c>
      <c r="G344" s="216"/>
      <c r="H344" s="220">
        <v>1457.742</v>
      </c>
      <c r="I344" s="221"/>
      <c r="J344" s="216"/>
      <c r="K344" s="216"/>
      <c r="L344" s="222"/>
      <c r="M344" s="223"/>
      <c r="N344" s="224"/>
      <c r="O344" s="224"/>
      <c r="P344" s="224"/>
      <c r="Q344" s="224"/>
      <c r="R344" s="224"/>
      <c r="S344" s="224"/>
      <c r="T344" s="22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26" t="s">
        <v>141</v>
      </c>
      <c r="AU344" s="226" t="s">
        <v>79</v>
      </c>
      <c r="AV344" s="13" t="s">
        <v>79</v>
      </c>
      <c r="AW344" s="13" t="s">
        <v>33</v>
      </c>
      <c r="AX344" s="13" t="s">
        <v>77</v>
      </c>
      <c r="AY344" s="226" t="s">
        <v>120</v>
      </c>
    </row>
    <row r="345" s="2" customFormat="1" ht="22.2" customHeight="1">
      <c r="A345" s="38"/>
      <c r="B345" s="39"/>
      <c r="C345" s="197" t="s">
        <v>636</v>
      </c>
      <c r="D345" s="197" t="s">
        <v>122</v>
      </c>
      <c r="E345" s="198" t="s">
        <v>637</v>
      </c>
      <c r="F345" s="199" t="s">
        <v>638</v>
      </c>
      <c r="G345" s="200" t="s">
        <v>605</v>
      </c>
      <c r="H345" s="248"/>
      <c r="I345" s="202"/>
      <c r="J345" s="203">
        <f>ROUND(I345*H345,2)</f>
        <v>0</v>
      </c>
      <c r="K345" s="199" t="s">
        <v>126</v>
      </c>
      <c r="L345" s="44"/>
      <c r="M345" s="204" t="s">
        <v>19</v>
      </c>
      <c r="N345" s="205" t="s">
        <v>43</v>
      </c>
      <c r="O345" s="84"/>
      <c r="P345" s="206">
        <f>O345*H345</f>
        <v>0</v>
      </c>
      <c r="Q345" s="206">
        <v>0</v>
      </c>
      <c r="R345" s="206">
        <f>Q345*H345</f>
        <v>0</v>
      </c>
      <c r="S345" s="206">
        <v>0</v>
      </c>
      <c r="T345" s="207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08" t="s">
        <v>216</v>
      </c>
      <c r="AT345" s="208" t="s">
        <v>122</v>
      </c>
      <c r="AU345" s="208" t="s">
        <v>79</v>
      </c>
      <c r="AY345" s="17" t="s">
        <v>120</v>
      </c>
      <c r="BE345" s="209">
        <f>IF(N345="základní",J345,0)</f>
        <v>0</v>
      </c>
      <c r="BF345" s="209">
        <f>IF(N345="snížená",J345,0)</f>
        <v>0</v>
      </c>
      <c r="BG345" s="209">
        <f>IF(N345="zákl. přenesená",J345,0)</f>
        <v>0</v>
      </c>
      <c r="BH345" s="209">
        <f>IF(N345="sníž. přenesená",J345,0)</f>
        <v>0</v>
      </c>
      <c r="BI345" s="209">
        <f>IF(N345="nulová",J345,0)</f>
        <v>0</v>
      </c>
      <c r="BJ345" s="17" t="s">
        <v>77</v>
      </c>
      <c r="BK345" s="209">
        <f>ROUND(I345*H345,2)</f>
        <v>0</v>
      </c>
      <c r="BL345" s="17" t="s">
        <v>216</v>
      </c>
      <c r="BM345" s="208" t="s">
        <v>639</v>
      </c>
    </row>
    <row r="346" s="2" customFormat="1">
      <c r="A346" s="38"/>
      <c r="B346" s="39"/>
      <c r="C346" s="40"/>
      <c r="D346" s="210" t="s">
        <v>129</v>
      </c>
      <c r="E346" s="40"/>
      <c r="F346" s="211" t="s">
        <v>640</v>
      </c>
      <c r="G346" s="40"/>
      <c r="H346" s="40"/>
      <c r="I346" s="212"/>
      <c r="J346" s="40"/>
      <c r="K346" s="40"/>
      <c r="L346" s="44"/>
      <c r="M346" s="213"/>
      <c r="N346" s="214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129</v>
      </c>
      <c r="AU346" s="17" t="s">
        <v>79</v>
      </c>
    </row>
    <row r="347" s="12" customFormat="1" ht="22.8" customHeight="1">
      <c r="A347" s="12"/>
      <c r="B347" s="181"/>
      <c r="C347" s="182"/>
      <c r="D347" s="183" t="s">
        <v>71</v>
      </c>
      <c r="E347" s="195" t="s">
        <v>641</v>
      </c>
      <c r="F347" s="195" t="s">
        <v>642</v>
      </c>
      <c r="G347" s="182"/>
      <c r="H347" s="182"/>
      <c r="I347" s="185"/>
      <c r="J347" s="196">
        <f>BK347</f>
        <v>0</v>
      </c>
      <c r="K347" s="182"/>
      <c r="L347" s="187"/>
      <c r="M347" s="188"/>
      <c r="N347" s="189"/>
      <c r="O347" s="189"/>
      <c r="P347" s="190">
        <f>SUM(P348:P360)</f>
        <v>0</v>
      </c>
      <c r="Q347" s="189"/>
      <c r="R347" s="190">
        <f>SUM(R348:R360)</f>
        <v>8.3006010000000003</v>
      </c>
      <c r="S347" s="189"/>
      <c r="T347" s="191">
        <f>SUM(T348:T360)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92" t="s">
        <v>79</v>
      </c>
      <c r="AT347" s="193" t="s">
        <v>71</v>
      </c>
      <c r="AU347" s="193" t="s">
        <v>77</v>
      </c>
      <c r="AY347" s="192" t="s">
        <v>120</v>
      </c>
      <c r="BK347" s="194">
        <f>SUM(BK348:BK360)</f>
        <v>0</v>
      </c>
    </row>
    <row r="348" s="2" customFormat="1" ht="19.8" customHeight="1">
      <c r="A348" s="38"/>
      <c r="B348" s="39"/>
      <c r="C348" s="197" t="s">
        <v>643</v>
      </c>
      <c r="D348" s="197" t="s">
        <v>122</v>
      </c>
      <c r="E348" s="198" t="s">
        <v>644</v>
      </c>
      <c r="F348" s="199" t="s">
        <v>645</v>
      </c>
      <c r="G348" s="200" t="s">
        <v>125</v>
      </c>
      <c r="H348" s="201">
        <v>99</v>
      </c>
      <c r="I348" s="202"/>
      <c r="J348" s="203">
        <f>ROUND(I348*H348,2)</f>
        <v>0</v>
      </c>
      <c r="K348" s="199" t="s">
        <v>126</v>
      </c>
      <c r="L348" s="44"/>
      <c r="M348" s="204" t="s">
        <v>19</v>
      </c>
      <c r="N348" s="205" t="s">
        <v>43</v>
      </c>
      <c r="O348" s="84"/>
      <c r="P348" s="206">
        <f>O348*H348</f>
        <v>0</v>
      </c>
      <c r="Q348" s="206">
        <v>0.0074999999999999997</v>
      </c>
      <c r="R348" s="206">
        <f>Q348*H348</f>
        <v>0.74249999999999994</v>
      </c>
      <c r="S348" s="206">
        <v>0</v>
      </c>
      <c r="T348" s="207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08" t="s">
        <v>216</v>
      </c>
      <c r="AT348" s="208" t="s">
        <v>122</v>
      </c>
      <c r="AU348" s="208" t="s">
        <v>79</v>
      </c>
      <c r="AY348" s="17" t="s">
        <v>120</v>
      </c>
      <c r="BE348" s="209">
        <f>IF(N348="základní",J348,0)</f>
        <v>0</v>
      </c>
      <c r="BF348" s="209">
        <f>IF(N348="snížená",J348,0)</f>
        <v>0</v>
      </c>
      <c r="BG348" s="209">
        <f>IF(N348="zákl. přenesená",J348,0)</f>
        <v>0</v>
      </c>
      <c r="BH348" s="209">
        <f>IF(N348="sníž. přenesená",J348,0)</f>
        <v>0</v>
      </c>
      <c r="BI348" s="209">
        <f>IF(N348="nulová",J348,0)</f>
        <v>0</v>
      </c>
      <c r="BJ348" s="17" t="s">
        <v>77</v>
      </c>
      <c r="BK348" s="209">
        <f>ROUND(I348*H348,2)</f>
        <v>0</v>
      </c>
      <c r="BL348" s="17" t="s">
        <v>216</v>
      </c>
      <c r="BM348" s="208" t="s">
        <v>646</v>
      </c>
    </row>
    <row r="349" s="2" customFormat="1">
      <c r="A349" s="38"/>
      <c r="B349" s="39"/>
      <c r="C349" s="40"/>
      <c r="D349" s="210" t="s">
        <v>129</v>
      </c>
      <c r="E349" s="40"/>
      <c r="F349" s="211" t="s">
        <v>647</v>
      </c>
      <c r="G349" s="40"/>
      <c r="H349" s="40"/>
      <c r="I349" s="212"/>
      <c r="J349" s="40"/>
      <c r="K349" s="40"/>
      <c r="L349" s="44"/>
      <c r="M349" s="213"/>
      <c r="N349" s="214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129</v>
      </c>
      <c r="AU349" s="17" t="s">
        <v>79</v>
      </c>
    </row>
    <row r="350" s="13" customFormat="1">
      <c r="A350" s="13"/>
      <c r="B350" s="215"/>
      <c r="C350" s="216"/>
      <c r="D350" s="217" t="s">
        <v>141</v>
      </c>
      <c r="E350" s="218" t="s">
        <v>19</v>
      </c>
      <c r="F350" s="219" t="s">
        <v>648</v>
      </c>
      <c r="G350" s="216"/>
      <c r="H350" s="220">
        <v>99</v>
      </c>
      <c r="I350" s="221"/>
      <c r="J350" s="216"/>
      <c r="K350" s="216"/>
      <c r="L350" s="222"/>
      <c r="M350" s="223"/>
      <c r="N350" s="224"/>
      <c r="O350" s="224"/>
      <c r="P350" s="224"/>
      <c r="Q350" s="224"/>
      <c r="R350" s="224"/>
      <c r="S350" s="224"/>
      <c r="T350" s="22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26" t="s">
        <v>141</v>
      </c>
      <c r="AU350" s="226" t="s">
        <v>79</v>
      </c>
      <c r="AV350" s="13" t="s">
        <v>79</v>
      </c>
      <c r="AW350" s="13" t="s">
        <v>33</v>
      </c>
      <c r="AX350" s="13" t="s">
        <v>77</v>
      </c>
      <c r="AY350" s="226" t="s">
        <v>120</v>
      </c>
    </row>
    <row r="351" s="2" customFormat="1" ht="22.2" customHeight="1">
      <c r="A351" s="38"/>
      <c r="B351" s="39"/>
      <c r="C351" s="197" t="s">
        <v>649</v>
      </c>
      <c r="D351" s="197" t="s">
        <v>122</v>
      </c>
      <c r="E351" s="198" t="s">
        <v>650</v>
      </c>
      <c r="F351" s="199" t="s">
        <v>651</v>
      </c>
      <c r="G351" s="200" t="s">
        <v>125</v>
      </c>
      <c r="H351" s="201">
        <v>115.11</v>
      </c>
      <c r="I351" s="202"/>
      <c r="J351" s="203">
        <f>ROUND(I351*H351,2)</f>
        <v>0</v>
      </c>
      <c r="K351" s="199" t="s">
        <v>126</v>
      </c>
      <c r="L351" s="44"/>
      <c r="M351" s="204" t="s">
        <v>19</v>
      </c>
      <c r="N351" s="205" t="s">
        <v>43</v>
      </c>
      <c r="O351" s="84"/>
      <c r="P351" s="206">
        <f>O351*H351</f>
        <v>0</v>
      </c>
      <c r="Q351" s="206">
        <v>0.0094999999999999998</v>
      </c>
      <c r="R351" s="206">
        <f>Q351*H351</f>
        <v>1.093545</v>
      </c>
      <c r="S351" s="206">
        <v>0</v>
      </c>
      <c r="T351" s="207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08" t="s">
        <v>216</v>
      </c>
      <c r="AT351" s="208" t="s">
        <v>122</v>
      </c>
      <c r="AU351" s="208" t="s">
        <v>79</v>
      </c>
      <c r="AY351" s="17" t="s">
        <v>120</v>
      </c>
      <c r="BE351" s="209">
        <f>IF(N351="základní",J351,0)</f>
        <v>0</v>
      </c>
      <c r="BF351" s="209">
        <f>IF(N351="snížená",J351,0)</f>
        <v>0</v>
      </c>
      <c r="BG351" s="209">
        <f>IF(N351="zákl. přenesená",J351,0)</f>
        <v>0</v>
      </c>
      <c r="BH351" s="209">
        <f>IF(N351="sníž. přenesená",J351,0)</f>
        <v>0</v>
      </c>
      <c r="BI351" s="209">
        <f>IF(N351="nulová",J351,0)</f>
        <v>0</v>
      </c>
      <c r="BJ351" s="17" t="s">
        <v>77</v>
      </c>
      <c r="BK351" s="209">
        <f>ROUND(I351*H351,2)</f>
        <v>0</v>
      </c>
      <c r="BL351" s="17" t="s">
        <v>216</v>
      </c>
      <c r="BM351" s="208" t="s">
        <v>652</v>
      </c>
    </row>
    <row r="352" s="2" customFormat="1">
      <c r="A352" s="38"/>
      <c r="B352" s="39"/>
      <c r="C352" s="40"/>
      <c r="D352" s="210" t="s">
        <v>129</v>
      </c>
      <c r="E352" s="40"/>
      <c r="F352" s="211" t="s">
        <v>653</v>
      </c>
      <c r="G352" s="40"/>
      <c r="H352" s="40"/>
      <c r="I352" s="212"/>
      <c r="J352" s="40"/>
      <c r="K352" s="40"/>
      <c r="L352" s="44"/>
      <c r="M352" s="213"/>
      <c r="N352" s="214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129</v>
      </c>
      <c r="AU352" s="17" t="s">
        <v>79</v>
      </c>
    </row>
    <row r="353" s="13" customFormat="1">
      <c r="A353" s="13"/>
      <c r="B353" s="215"/>
      <c r="C353" s="216"/>
      <c r="D353" s="217" t="s">
        <v>141</v>
      </c>
      <c r="E353" s="218" t="s">
        <v>19</v>
      </c>
      <c r="F353" s="219" t="s">
        <v>654</v>
      </c>
      <c r="G353" s="216"/>
      <c r="H353" s="220">
        <v>12.109999999999999</v>
      </c>
      <c r="I353" s="221"/>
      <c r="J353" s="216"/>
      <c r="K353" s="216"/>
      <c r="L353" s="222"/>
      <c r="M353" s="223"/>
      <c r="N353" s="224"/>
      <c r="O353" s="224"/>
      <c r="P353" s="224"/>
      <c r="Q353" s="224"/>
      <c r="R353" s="224"/>
      <c r="S353" s="224"/>
      <c r="T353" s="22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26" t="s">
        <v>141</v>
      </c>
      <c r="AU353" s="226" t="s">
        <v>79</v>
      </c>
      <c r="AV353" s="13" t="s">
        <v>79</v>
      </c>
      <c r="AW353" s="13" t="s">
        <v>33</v>
      </c>
      <c r="AX353" s="13" t="s">
        <v>72</v>
      </c>
      <c r="AY353" s="226" t="s">
        <v>120</v>
      </c>
    </row>
    <row r="354" s="13" customFormat="1">
      <c r="A354" s="13"/>
      <c r="B354" s="215"/>
      <c r="C354" s="216"/>
      <c r="D354" s="217" t="s">
        <v>141</v>
      </c>
      <c r="E354" s="218" t="s">
        <v>19</v>
      </c>
      <c r="F354" s="219" t="s">
        <v>655</v>
      </c>
      <c r="G354" s="216"/>
      <c r="H354" s="220">
        <v>103</v>
      </c>
      <c r="I354" s="221"/>
      <c r="J354" s="216"/>
      <c r="K354" s="216"/>
      <c r="L354" s="222"/>
      <c r="M354" s="223"/>
      <c r="N354" s="224"/>
      <c r="O354" s="224"/>
      <c r="P354" s="224"/>
      <c r="Q354" s="224"/>
      <c r="R354" s="224"/>
      <c r="S354" s="224"/>
      <c r="T354" s="22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6" t="s">
        <v>141</v>
      </c>
      <c r="AU354" s="226" t="s">
        <v>79</v>
      </c>
      <c r="AV354" s="13" t="s">
        <v>79</v>
      </c>
      <c r="AW354" s="13" t="s">
        <v>33</v>
      </c>
      <c r="AX354" s="13" t="s">
        <v>72</v>
      </c>
      <c r="AY354" s="226" t="s">
        <v>120</v>
      </c>
    </row>
    <row r="355" s="14" customFormat="1">
      <c r="A355" s="14"/>
      <c r="B355" s="227"/>
      <c r="C355" s="228"/>
      <c r="D355" s="217" t="s">
        <v>141</v>
      </c>
      <c r="E355" s="229" t="s">
        <v>19</v>
      </c>
      <c r="F355" s="230" t="s">
        <v>175</v>
      </c>
      <c r="G355" s="228"/>
      <c r="H355" s="231">
        <v>115.11</v>
      </c>
      <c r="I355" s="232"/>
      <c r="J355" s="228"/>
      <c r="K355" s="228"/>
      <c r="L355" s="233"/>
      <c r="M355" s="234"/>
      <c r="N355" s="235"/>
      <c r="O355" s="235"/>
      <c r="P355" s="235"/>
      <c r="Q355" s="235"/>
      <c r="R355" s="235"/>
      <c r="S355" s="235"/>
      <c r="T355" s="23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37" t="s">
        <v>141</v>
      </c>
      <c r="AU355" s="237" t="s">
        <v>79</v>
      </c>
      <c r="AV355" s="14" t="s">
        <v>127</v>
      </c>
      <c r="AW355" s="14" t="s">
        <v>33</v>
      </c>
      <c r="AX355" s="14" t="s">
        <v>77</v>
      </c>
      <c r="AY355" s="237" t="s">
        <v>120</v>
      </c>
    </row>
    <row r="356" s="2" customFormat="1" ht="14.4" customHeight="1">
      <c r="A356" s="38"/>
      <c r="B356" s="39"/>
      <c r="C356" s="238" t="s">
        <v>656</v>
      </c>
      <c r="D356" s="238" t="s">
        <v>243</v>
      </c>
      <c r="E356" s="239" t="s">
        <v>657</v>
      </c>
      <c r="F356" s="240" t="s">
        <v>658</v>
      </c>
      <c r="G356" s="241" t="s">
        <v>125</v>
      </c>
      <c r="H356" s="242">
        <v>119.714</v>
      </c>
      <c r="I356" s="243"/>
      <c r="J356" s="244">
        <f>ROUND(I356*H356,2)</f>
        <v>0</v>
      </c>
      <c r="K356" s="240" t="s">
        <v>19</v>
      </c>
      <c r="L356" s="245"/>
      <c r="M356" s="246" t="s">
        <v>19</v>
      </c>
      <c r="N356" s="247" t="s">
        <v>43</v>
      </c>
      <c r="O356" s="84"/>
      <c r="P356" s="206">
        <f>O356*H356</f>
        <v>0</v>
      </c>
      <c r="Q356" s="206">
        <v>0.053999999999999999</v>
      </c>
      <c r="R356" s="206">
        <f>Q356*H356</f>
        <v>6.464556</v>
      </c>
      <c r="S356" s="206">
        <v>0</v>
      </c>
      <c r="T356" s="207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08" t="s">
        <v>315</v>
      </c>
      <c r="AT356" s="208" t="s">
        <v>243</v>
      </c>
      <c r="AU356" s="208" t="s">
        <v>79</v>
      </c>
      <c r="AY356" s="17" t="s">
        <v>120</v>
      </c>
      <c r="BE356" s="209">
        <f>IF(N356="základní",J356,0)</f>
        <v>0</v>
      </c>
      <c r="BF356" s="209">
        <f>IF(N356="snížená",J356,0)</f>
        <v>0</v>
      </c>
      <c r="BG356" s="209">
        <f>IF(N356="zákl. přenesená",J356,0)</f>
        <v>0</v>
      </c>
      <c r="BH356" s="209">
        <f>IF(N356="sníž. přenesená",J356,0)</f>
        <v>0</v>
      </c>
      <c r="BI356" s="209">
        <f>IF(N356="nulová",J356,0)</f>
        <v>0</v>
      </c>
      <c r="BJ356" s="17" t="s">
        <v>77</v>
      </c>
      <c r="BK356" s="209">
        <f>ROUND(I356*H356,2)</f>
        <v>0</v>
      </c>
      <c r="BL356" s="17" t="s">
        <v>216</v>
      </c>
      <c r="BM356" s="208" t="s">
        <v>659</v>
      </c>
    </row>
    <row r="357" s="13" customFormat="1">
      <c r="A357" s="13"/>
      <c r="B357" s="215"/>
      <c r="C357" s="216"/>
      <c r="D357" s="217" t="s">
        <v>141</v>
      </c>
      <c r="E357" s="218" t="s">
        <v>19</v>
      </c>
      <c r="F357" s="219" t="s">
        <v>660</v>
      </c>
      <c r="G357" s="216"/>
      <c r="H357" s="220">
        <v>115.11</v>
      </c>
      <c r="I357" s="221"/>
      <c r="J357" s="216"/>
      <c r="K357" s="216"/>
      <c r="L357" s="222"/>
      <c r="M357" s="223"/>
      <c r="N357" s="224"/>
      <c r="O357" s="224"/>
      <c r="P357" s="224"/>
      <c r="Q357" s="224"/>
      <c r="R357" s="224"/>
      <c r="S357" s="224"/>
      <c r="T357" s="22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26" t="s">
        <v>141</v>
      </c>
      <c r="AU357" s="226" t="s">
        <v>79</v>
      </c>
      <c r="AV357" s="13" t="s">
        <v>79</v>
      </c>
      <c r="AW357" s="13" t="s">
        <v>33</v>
      </c>
      <c r="AX357" s="13" t="s">
        <v>77</v>
      </c>
      <c r="AY357" s="226" t="s">
        <v>120</v>
      </c>
    </row>
    <row r="358" s="13" customFormat="1">
      <c r="A358" s="13"/>
      <c r="B358" s="215"/>
      <c r="C358" s="216"/>
      <c r="D358" s="217" t="s">
        <v>141</v>
      </c>
      <c r="E358" s="216"/>
      <c r="F358" s="219" t="s">
        <v>661</v>
      </c>
      <c r="G358" s="216"/>
      <c r="H358" s="220">
        <v>119.714</v>
      </c>
      <c r="I358" s="221"/>
      <c r="J358" s="216"/>
      <c r="K358" s="216"/>
      <c r="L358" s="222"/>
      <c r="M358" s="223"/>
      <c r="N358" s="224"/>
      <c r="O358" s="224"/>
      <c r="P358" s="224"/>
      <c r="Q358" s="224"/>
      <c r="R358" s="224"/>
      <c r="S358" s="224"/>
      <c r="T358" s="22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26" t="s">
        <v>141</v>
      </c>
      <c r="AU358" s="226" t="s">
        <v>79</v>
      </c>
      <c r="AV358" s="13" t="s">
        <v>79</v>
      </c>
      <c r="AW358" s="13" t="s">
        <v>4</v>
      </c>
      <c r="AX358" s="13" t="s">
        <v>77</v>
      </c>
      <c r="AY358" s="226" t="s">
        <v>120</v>
      </c>
    </row>
    <row r="359" s="2" customFormat="1" ht="22.2" customHeight="1">
      <c r="A359" s="38"/>
      <c r="B359" s="39"/>
      <c r="C359" s="197" t="s">
        <v>662</v>
      </c>
      <c r="D359" s="197" t="s">
        <v>122</v>
      </c>
      <c r="E359" s="198" t="s">
        <v>663</v>
      </c>
      <c r="F359" s="199" t="s">
        <v>664</v>
      </c>
      <c r="G359" s="200" t="s">
        <v>605</v>
      </c>
      <c r="H359" s="248"/>
      <c r="I359" s="202"/>
      <c r="J359" s="203">
        <f>ROUND(I359*H359,2)</f>
        <v>0</v>
      </c>
      <c r="K359" s="199" t="s">
        <v>126</v>
      </c>
      <c r="L359" s="44"/>
      <c r="M359" s="204" t="s">
        <v>19</v>
      </c>
      <c r="N359" s="205" t="s">
        <v>43</v>
      </c>
      <c r="O359" s="84"/>
      <c r="P359" s="206">
        <f>O359*H359</f>
        <v>0</v>
      </c>
      <c r="Q359" s="206">
        <v>0</v>
      </c>
      <c r="R359" s="206">
        <f>Q359*H359</f>
        <v>0</v>
      </c>
      <c r="S359" s="206">
        <v>0</v>
      </c>
      <c r="T359" s="207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08" t="s">
        <v>216</v>
      </c>
      <c r="AT359" s="208" t="s">
        <v>122</v>
      </c>
      <c r="AU359" s="208" t="s">
        <v>79</v>
      </c>
      <c r="AY359" s="17" t="s">
        <v>120</v>
      </c>
      <c r="BE359" s="209">
        <f>IF(N359="základní",J359,0)</f>
        <v>0</v>
      </c>
      <c r="BF359" s="209">
        <f>IF(N359="snížená",J359,0)</f>
        <v>0</v>
      </c>
      <c r="BG359" s="209">
        <f>IF(N359="zákl. přenesená",J359,0)</f>
        <v>0</v>
      </c>
      <c r="BH359" s="209">
        <f>IF(N359="sníž. přenesená",J359,0)</f>
        <v>0</v>
      </c>
      <c r="BI359" s="209">
        <f>IF(N359="nulová",J359,0)</f>
        <v>0</v>
      </c>
      <c r="BJ359" s="17" t="s">
        <v>77</v>
      </c>
      <c r="BK359" s="209">
        <f>ROUND(I359*H359,2)</f>
        <v>0</v>
      </c>
      <c r="BL359" s="17" t="s">
        <v>216</v>
      </c>
      <c r="BM359" s="208" t="s">
        <v>665</v>
      </c>
    </row>
    <row r="360" s="2" customFormat="1">
      <c r="A360" s="38"/>
      <c r="B360" s="39"/>
      <c r="C360" s="40"/>
      <c r="D360" s="210" t="s">
        <v>129</v>
      </c>
      <c r="E360" s="40"/>
      <c r="F360" s="211" t="s">
        <v>666</v>
      </c>
      <c r="G360" s="40"/>
      <c r="H360" s="40"/>
      <c r="I360" s="212"/>
      <c r="J360" s="40"/>
      <c r="K360" s="40"/>
      <c r="L360" s="44"/>
      <c r="M360" s="213"/>
      <c r="N360" s="214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129</v>
      </c>
      <c r="AU360" s="17" t="s">
        <v>79</v>
      </c>
    </row>
    <row r="361" s="12" customFormat="1" ht="25.92" customHeight="1">
      <c r="A361" s="12"/>
      <c r="B361" s="181"/>
      <c r="C361" s="182"/>
      <c r="D361" s="183" t="s">
        <v>71</v>
      </c>
      <c r="E361" s="184" t="s">
        <v>243</v>
      </c>
      <c r="F361" s="184" t="s">
        <v>667</v>
      </c>
      <c r="G361" s="182"/>
      <c r="H361" s="182"/>
      <c r="I361" s="185"/>
      <c r="J361" s="186">
        <f>BK361</f>
        <v>0</v>
      </c>
      <c r="K361" s="182"/>
      <c r="L361" s="187"/>
      <c r="M361" s="188"/>
      <c r="N361" s="189"/>
      <c r="O361" s="189"/>
      <c r="P361" s="190">
        <f>P362</f>
        <v>0</v>
      </c>
      <c r="Q361" s="189"/>
      <c r="R361" s="190">
        <f>R362</f>
        <v>0</v>
      </c>
      <c r="S361" s="189"/>
      <c r="T361" s="191">
        <f>T362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192" t="s">
        <v>136</v>
      </c>
      <c r="AT361" s="193" t="s">
        <v>71</v>
      </c>
      <c r="AU361" s="193" t="s">
        <v>72</v>
      </c>
      <c r="AY361" s="192" t="s">
        <v>120</v>
      </c>
      <c r="BK361" s="194">
        <f>BK362</f>
        <v>0</v>
      </c>
    </row>
    <row r="362" s="12" customFormat="1" ht="22.8" customHeight="1">
      <c r="A362" s="12"/>
      <c r="B362" s="181"/>
      <c r="C362" s="182"/>
      <c r="D362" s="183" t="s">
        <v>71</v>
      </c>
      <c r="E362" s="195" t="s">
        <v>668</v>
      </c>
      <c r="F362" s="195" t="s">
        <v>669</v>
      </c>
      <c r="G362" s="182"/>
      <c r="H362" s="182"/>
      <c r="I362" s="185"/>
      <c r="J362" s="196">
        <f>BK362</f>
        <v>0</v>
      </c>
      <c r="K362" s="182"/>
      <c r="L362" s="187"/>
      <c r="M362" s="188"/>
      <c r="N362" s="189"/>
      <c r="O362" s="189"/>
      <c r="P362" s="190">
        <f>SUM(P363:P364)</f>
        <v>0</v>
      </c>
      <c r="Q362" s="189"/>
      <c r="R362" s="190">
        <f>SUM(R363:R364)</f>
        <v>0</v>
      </c>
      <c r="S362" s="189"/>
      <c r="T362" s="191">
        <f>SUM(T363:T364)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192" t="s">
        <v>136</v>
      </c>
      <c r="AT362" s="193" t="s">
        <v>71</v>
      </c>
      <c r="AU362" s="193" t="s">
        <v>77</v>
      </c>
      <c r="AY362" s="192" t="s">
        <v>120</v>
      </c>
      <c r="BK362" s="194">
        <f>SUM(BK363:BK364)</f>
        <v>0</v>
      </c>
    </row>
    <row r="363" s="2" customFormat="1" ht="14.4" customHeight="1">
      <c r="A363" s="38"/>
      <c r="B363" s="39"/>
      <c r="C363" s="197" t="s">
        <v>670</v>
      </c>
      <c r="D363" s="197" t="s">
        <v>122</v>
      </c>
      <c r="E363" s="198" t="s">
        <v>671</v>
      </c>
      <c r="F363" s="199" t="s">
        <v>672</v>
      </c>
      <c r="G363" s="200" t="s">
        <v>402</v>
      </c>
      <c r="H363" s="201">
        <v>1</v>
      </c>
      <c r="I363" s="202"/>
      <c r="J363" s="203">
        <f>ROUND(I363*H363,2)</f>
        <v>0</v>
      </c>
      <c r="K363" s="199" t="s">
        <v>19</v>
      </c>
      <c r="L363" s="44"/>
      <c r="M363" s="204" t="s">
        <v>19</v>
      </c>
      <c r="N363" s="205" t="s">
        <v>43</v>
      </c>
      <c r="O363" s="84"/>
      <c r="P363" s="206">
        <f>O363*H363</f>
        <v>0</v>
      </c>
      <c r="Q363" s="206">
        <v>0</v>
      </c>
      <c r="R363" s="206">
        <f>Q363*H363</f>
        <v>0</v>
      </c>
      <c r="S363" s="206">
        <v>0</v>
      </c>
      <c r="T363" s="207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08" t="s">
        <v>480</v>
      </c>
      <c r="AT363" s="208" t="s">
        <v>122</v>
      </c>
      <c r="AU363" s="208" t="s">
        <v>79</v>
      </c>
      <c r="AY363" s="17" t="s">
        <v>120</v>
      </c>
      <c r="BE363" s="209">
        <f>IF(N363="základní",J363,0)</f>
        <v>0</v>
      </c>
      <c r="BF363" s="209">
        <f>IF(N363="snížená",J363,0)</f>
        <v>0</v>
      </c>
      <c r="BG363" s="209">
        <f>IF(N363="zákl. přenesená",J363,0)</f>
        <v>0</v>
      </c>
      <c r="BH363" s="209">
        <f>IF(N363="sníž. přenesená",J363,0)</f>
        <v>0</v>
      </c>
      <c r="BI363" s="209">
        <f>IF(N363="nulová",J363,0)</f>
        <v>0</v>
      </c>
      <c r="BJ363" s="17" t="s">
        <v>77</v>
      </c>
      <c r="BK363" s="209">
        <f>ROUND(I363*H363,2)</f>
        <v>0</v>
      </c>
      <c r="BL363" s="17" t="s">
        <v>480</v>
      </c>
      <c r="BM363" s="208" t="s">
        <v>673</v>
      </c>
    </row>
    <row r="364" s="2" customFormat="1" ht="14.4" customHeight="1">
      <c r="A364" s="38"/>
      <c r="B364" s="39"/>
      <c r="C364" s="197" t="s">
        <v>674</v>
      </c>
      <c r="D364" s="197" t="s">
        <v>122</v>
      </c>
      <c r="E364" s="198" t="s">
        <v>675</v>
      </c>
      <c r="F364" s="199" t="s">
        <v>676</v>
      </c>
      <c r="G364" s="200" t="s">
        <v>402</v>
      </c>
      <c r="H364" s="201">
        <v>1</v>
      </c>
      <c r="I364" s="202"/>
      <c r="J364" s="203">
        <f>ROUND(I364*H364,2)</f>
        <v>0</v>
      </c>
      <c r="K364" s="199" t="s">
        <v>19</v>
      </c>
      <c r="L364" s="44"/>
      <c r="M364" s="204" t="s">
        <v>19</v>
      </c>
      <c r="N364" s="205" t="s">
        <v>43</v>
      </c>
      <c r="O364" s="84"/>
      <c r="P364" s="206">
        <f>O364*H364</f>
        <v>0</v>
      </c>
      <c r="Q364" s="206">
        <v>0</v>
      </c>
      <c r="R364" s="206">
        <f>Q364*H364</f>
        <v>0</v>
      </c>
      <c r="S364" s="206">
        <v>0</v>
      </c>
      <c r="T364" s="207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08" t="s">
        <v>480</v>
      </c>
      <c r="AT364" s="208" t="s">
        <v>122</v>
      </c>
      <c r="AU364" s="208" t="s">
        <v>79</v>
      </c>
      <c r="AY364" s="17" t="s">
        <v>120</v>
      </c>
      <c r="BE364" s="209">
        <f>IF(N364="základní",J364,0)</f>
        <v>0</v>
      </c>
      <c r="BF364" s="209">
        <f>IF(N364="snížená",J364,0)</f>
        <v>0</v>
      </c>
      <c r="BG364" s="209">
        <f>IF(N364="zákl. přenesená",J364,0)</f>
        <v>0</v>
      </c>
      <c r="BH364" s="209">
        <f>IF(N364="sníž. přenesená",J364,0)</f>
        <v>0</v>
      </c>
      <c r="BI364" s="209">
        <f>IF(N364="nulová",J364,0)</f>
        <v>0</v>
      </c>
      <c r="BJ364" s="17" t="s">
        <v>77</v>
      </c>
      <c r="BK364" s="209">
        <f>ROUND(I364*H364,2)</f>
        <v>0</v>
      </c>
      <c r="BL364" s="17" t="s">
        <v>480</v>
      </c>
      <c r="BM364" s="208" t="s">
        <v>677</v>
      </c>
    </row>
    <row r="365" s="12" customFormat="1" ht="25.92" customHeight="1">
      <c r="A365" s="12"/>
      <c r="B365" s="181"/>
      <c r="C365" s="182"/>
      <c r="D365" s="183" t="s">
        <v>71</v>
      </c>
      <c r="E365" s="184" t="s">
        <v>678</v>
      </c>
      <c r="F365" s="184" t="s">
        <v>679</v>
      </c>
      <c r="G365" s="182"/>
      <c r="H365" s="182"/>
      <c r="I365" s="185"/>
      <c r="J365" s="186">
        <f>BK365</f>
        <v>0</v>
      </c>
      <c r="K365" s="182"/>
      <c r="L365" s="187"/>
      <c r="M365" s="188"/>
      <c r="N365" s="189"/>
      <c r="O365" s="189"/>
      <c r="P365" s="190">
        <f>P366+P369</f>
        <v>0</v>
      </c>
      <c r="Q365" s="189"/>
      <c r="R365" s="190">
        <f>R366+R369</f>
        <v>0</v>
      </c>
      <c r="S365" s="189"/>
      <c r="T365" s="191">
        <f>T366+T369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192" t="s">
        <v>148</v>
      </c>
      <c r="AT365" s="193" t="s">
        <v>71</v>
      </c>
      <c r="AU365" s="193" t="s">
        <v>72</v>
      </c>
      <c r="AY365" s="192" t="s">
        <v>120</v>
      </c>
      <c r="BK365" s="194">
        <f>BK366+BK369</f>
        <v>0</v>
      </c>
    </row>
    <row r="366" s="12" customFormat="1" ht="22.8" customHeight="1">
      <c r="A366" s="12"/>
      <c r="B366" s="181"/>
      <c r="C366" s="182"/>
      <c r="D366" s="183" t="s">
        <v>71</v>
      </c>
      <c r="E366" s="195" t="s">
        <v>680</v>
      </c>
      <c r="F366" s="195" t="s">
        <v>681</v>
      </c>
      <c r="G366" s="182"/>
      <c r="H366" s="182"/>
      <c r="I366" s="185"/>
      <c r="J366" s="196">
        <f>BK366</f>
        <v>0</v>
      </c>
      <c r="K366" s="182"/>
      <c r="L366" s="187"/>
      <c r="M366" s="188"/>
      <c r="N366" s="189"/>
      <c r="O366" s="189"/>
      <c r="P366" s="190">
        <f>SUM(P367:P368)</f>
        <v>0</v>
      </c>
      <c r="Q366" s="189"/>
      <c r="R366" s="190">
        <f>SUM(R367:R368)</f>
        <v>0</v>
      </c>
      <c r="S366" s="189"/>
      <c r="T366" s="191">
        <f>SUM(T367:T368)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192" t="s">
        <v>148</v>
      </c>
      <c r="AT366" s="193" t="s">
        <v>71</v>
      </c>
      <c r="AU366" s="193" t="s">
        <v>77</v>
      </c>
      <c r="AY366" s="192" t="s">
        <v>120</v>
      </c>
      <c r="BK366" s="194">
        <f>SUM(BK367:BK368)</f>
        <v>0</v>
      </c>
    </row>
    <row r="367" s="2" customFormat="1" ht="14.4" customHeight="1">
      <c r="A367" s="38"/>
      <c r="B367" s="39"/>
      <c r="C367" s="197" t="s">
        <v>682</v>
      </c>
      <c r="D367" s="197" t="s">
        <v>122</v>
      </c>
      <c r="E367" s="198" t="s">
        <v>683</v>
      </c>
      <c r="F367" s="199" t="s">
        <v>684</v>
      </c>
      <c r="G367" s="200" t="s">
        <v>685</v>
      </c>
      <c r="H367" s="201">
        <v>1</v>
      </c>
      <c r="I367" s="202"/>
      <c r="J367" s="203">
        <f>ROUND(I367*H367,2)</f>
        <v>0</v>
      </c>
      <c r="K367" s="199" t="s">
        <v>126</v>
      </c>
      <c r="L367" s="44"/>
      <c r="M367" s="204" t="s">
        <v>19</v>
      </c>
      <c r="N367" s="205" t="s">
        <v>43</v>
      </c>
      <c r="O367" s="84"/>
      <c r="P367" s="206">
        <f>O367*H367</f>
        <v>0</v>
      </c>
      <c r="Q367" s="206">
        <v>0</v>
      </c>
      <c r="R367" s="206">
        <f>Q367*H367</f>
        <v>0</v>
      </c>
      <c r="S367" s="206">
        <v>0</v>
      </c>
      <c r="T367" s="207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08" t="s">
        <v>686</v>
      </c>
      <c r="AT367" s="208" t="s">
        <v>122</v>
      </c>
      <c r="AU367" s="208" t="s">
        <v>79</v>
      </c>
      <c r="AY367" s="17" t="s">
        <v>120</v>
      </c>
      <c r="BE367" s="209">
        <f>IF(N367="základní",J367,0)</f>
        <v>0</v>
      </c>
      <c r="BF367" s="209">
        <f>IF(N367="snížená",J367,0)</f>
        <v>0</v>
      </c>
      <c r="BG367" s="209">
        <f>IF(N367="zákl. přenesená",J367,0)</f>
        <v>0</v>
      </c>
      <c r="BH367" s="209">
        <f>IF(N367="sníž. přenesená",J367,0)</f>
        <v>0</v>
      </c>
      <c r="BI367" s="209">
        <f>IF(N367="nulová",J367,0)</f>
        <v>0</v>
      </c>
      <c r="BJ367" s="17" t="s">
        <v>77</v>
      </c>
      <c r="BK367" s="209">
        <f>ROUND(I367*H367,2)</f>
        <v>0</v>
      </c>
      <c r="BL367" s="17" t="s">
        <v>686</v>
      </c>
      <c r="BM367" s="208" t="s">
        <v>687</v>
      </c>
    </row>
    <row r="368" s="2" customFormat="1">
      <c r="A368" s="38"/>
      <c r="B368" s="39"/>
      <c r="C368" s="40"/>
      <c r="D368" s="210" t="s">
        <v>129</v>
      </c>
      <c r="E368" s="40"/>
      <c r="F368" s="211" t="s">
        <v>688</v>
      </c>
      <c r="G368" s="40"/>
      <c r="H368" s="40"/>
      <c r="I368" s="212"/>
      <c r="J368" s="40"/>
      <c r="K368" s="40"/>
      <c r="L368" s="44"/>
      <c r="M368" s="213"/>
      <c r="N368" s="214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129</v>
      </c>
      <c r="AU368" s="17" t="s">
        <v>79</v>
      </c>
    </row>
    <row r="369" s="12" customFormat="1" ht="22.8" customHeight="1">
      <c r="A369" s="12"/>
      <c r="B369" s="181"/>
      <c r="C369" s="182"/>
      <c r="D369" s="183" t="s">
        <v>71</v>
      </c>
      <c r="E369" s="195" t="s">
        <v>689</v>
      </c>
      <c r="F369" s="195" t="s">
        <v>690</v>
      </c>
      <c r="G369" s="182"/>
      <c r="H369" s="182"/>
      <c r="I369" s="185"/>
      <c r="J369" s="196">
        <f>BK369</f>
        <v>0</v>
      </c>
      <c r="K369" s="182"/>
      <c r="L369" s="187"/>
      <c r="M369" s="188"/>
      <c r="N369" s="189"/>
      <c r="O369" s="189"/>
      <c r="P369" s="190">
        <f>SUM(P370:P371)</f>
        <v>0</v>
      </c>
      <c r="Q369" s="189"/>
      <c r="R369" s="190">
        <f>SUM(R370:R371)</f>
        <v>0</v>
      </c>
      <c r="S369" s="189"/>
      <c r="T369" s="191">
        <f>SUM(T370:T371)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192" t="s">
        <v>148</v>
      </c>
      <c r="AT369" s="193" t="s">
        <v>71</v>
      </c>
      <c r="AU369" s="193" t="s">
        <v>77</v>
      </c>
      <c r="AY369" s="192" t="s">
        <v>120</v>
      </c>
      <c r="BK369" s="194">
        <f>SUM(BK370:BK371)</f>
        <v>0</v>
      </c>
    </row>
    <row r="370" s="2" customFormat="1" ht="14.4" customHeight="1">
      <c r="A370" s="38"/>
      <c r="B370" s="39"/>
      <c r="C370" s="197" t="s">
        <v>691</v>
      </c>
      <c r="D370" s="197" t="s">
        <v>122</v>
      </c>
      <c r="E370" s="198" t="s">
        <v>692</v>
      </c>
      <c r="F370" s="199" t="s">
        <v>690</v>
      </c>
      <c r="G370" s="200" t="s">
        <v>685</v>
      </c>
      <c r="H370" s="201">
        <v>1</v>
      </c>
      <c r="I370" s="202"/>
      <c r="J370" s="203">
        <f>ROUND(I370*H370,2)</f>
        <v>0</v>
      </c>
      <c r="K370" s="199" t="s">
        <v>126</v>
      </c>
      <c r="L370" s="44"/>
      <c r="M370" s="204" t="s">
        <v>19</v>
      </c>
      <c r="N370" s="205" t="s">
        <v>43</v>
      </c>
      <c r="O370" s="84"/>
      <c r="P370" s="206">
        <f>O370*H370</f>
        <v>0</v>
      </c>
      <c r="Q370" s="206">
        <v>0</v>
      </c>
      <c r="R370" s="206">
        <f>Q370*H370</f>
        <v>0</v>
      </c>
      <c r="S370" s="206">
        <v>0</v>
      </c>
      <c r="T370" s="207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08" t="s">
        <v>686</v>
      </c>
      <c r="AT370" s="208" t="s">
        <v>122</v>
      </c>
      <c r="AU370" s="208" t="s">
        <v>79</v>
      </c>
      <c r="AY370" s="17" t="s">
        <v>120</v>
      </c>
      <c r="BE370" s="209">
        <f>IF(N370="základní",J370,0)</f>
        <v>0</v>
      </c>
      <c r="BF370" s="209">
        <f>IF(N370="snížená",J370,0)</f>
        <v>0</v>
      </c>
      <c r="BG370" s="209">
        <f>IF(N370="zákl. přenesená",J370,0)</f>
        <v>0</v>
      </c>
      <c r="BH370" s="209">
        <f>IF(N370="sníž. přenesená",J370,0)</f>
        <v>0</v>
      </c>
      <c r="BI370" s="209">
        <f>IF(N370="nulová",J370,0)</f>
        <v>0</v>
      </c>
      <c r="BJ370" s="17" t="s">
        <v>77</v>
      </c>
      <c r="BK370" s="209">
        <f>ROUND(I370*H370,2)</f>
        <v>0</v>
      </c>
      <c r="BL370" s="17" t="s">
        <v>686</v>
      </c>
      <c r="BM370" s="208" t="s">
        <v>693</v>
      </c>
    </row>
    <row r="371" s="2" customFormat="1">
      <c r="A371" s="38"/>
      <c r="B371" s="39"/>
      <c r="C371" s="40"/>
      <c r="D371" s="210" t="s">
        <v>129</v>
      </c>
      <c r="E371" s="40"/>
      <c r="F371" s="211" t="s">
        <v>694</v>
      </c>
      <c r="G371" s="40"/>
      <c r="H371" s="40"/>
      <c r="I371" s="212"/>
      <c r="J371" s="40"/>
      <c r="K371" s="40"/>
      <c r="L371" s="44"/>
      <c r="M371" s="249"/>
      <c r="N371" s="250"/>
      <c r="O371" s="251"/>
      <c r="P371" s="251"/>
      <c r="Q371" s="251"/>
      <c r="R371" s="251"/>
      <c r="S371" s="251"/>
      <c r="T371" s="25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129</v>
      </c>
      <c r="AU371" s="17" t="s">
        <v>79</v>
      </c>
    </row>
    <row r="372" s="2" customFormat="1" ht="6.96" customHeight="1">
      <c r="A372" s="38"/>
      <c r="B372" s="59"/>
      <c r="C372" s="60"/>
      <c r="D372" s="60"/>
      <c r="E372" s="60"/>
      <c r="F372" s="60"/>
      <c r="G372" s="60"/>
      <c r="H372" s="60"/>
      <c r="I372" s="60"/>
      <c r="J372" s="60"/>
      <c r="K372" s="60"/>
      <c r="L372" s="44"/>
      <c r="M372" s="38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</row>
  </sheetData>
  <sheetProtection sheet="1" autoFilter="0" formatColumns="0" formatRows="0" objects="1" scenarios="1" spinCount="100000" saltValue="mKO0kA4sMdGnDT5pAyYj8AMyDRjLFY8o6VeGcbUvrjwgIgVDq+/hkH6IXASjVVtRZTXKI9h1spEVsiPWbv2dLg==" hashValue="dd51+2a91uMRYB5HMG9+XH6do8m94iseX6Yyp7soqfJSDObRHzn0dHois19IVTx5LrHXWKEiOCmnujYcD+zweQ==" algorithmName="SHA-512" password="CC35"/>
  <autoFilter ref="C92:K371"/>
  <mergeCells count="6">
    <mergeCell ref="E7:H7"/>
    <mergeCell ref="E16:H16"/>
    <mergeCell ref="E25:H25"/>
    <mergeCell ref="E46:H46"/>
    <mergeCell ref="E85:H85"/>
    <mergeCell ref="L2:V2"/>
  </mergeCells>
  <hyperlinks>
    <hyperlink ref="F97" r:id="rId1" display="https://podminky.urs.cz/item/CS_URS_2022_01/111251101"/>
    <hyperlink ref="F99" r:id="rId2" display="https://podminky.urs.cz/item/CS_URS_2022_01/112251101"/>
    <hyperlink ref="F101" r:id="rId3" display="https://podminky.urs.cz/item/CS_URS_2022_01/113107322"/>
    <hyperlink ref="F104" r:id="rId4" display="https://podminky.urs.cz/item/CS_URS_2022_01/113107323"/>
    <hyperlink ref="F107" r:id="rId5" display="https://podminky.urs.cz/item/CS_URS_2022_01/113107331"/>
    <hyperlink ref="F110" r:id="rId6" display="https://podminky.urs.cz/item/CS_URS_2022_01/113107332"/>
    <hyperlink ref="F113" r:id="rId7" display="https://podminky.urs.cz/item/CS_URS_2022_01/121151123"/>
    <hyperlink ref="F115" r:id="rId8" display="https://podminky.urs.cz/item/CS_URS_2022_01/122251103"/>
    <hyperlink ref="F123" r:id="rId9" display="https://podminky.urs.cz/item/CS_URS_2022_01/131111333"/>
    <hyperlink ref="F126" r:id="rId10" display="https://podminky.urs.cz/item/CS_URS_2022_01/162201421"/>
    <hyperlink ref="F128" r:id="rId11" display="https://podminky.urs.cz/item/CS_URS_2022_01/162251102"/>
    <hyperlink ref="F131" r:id="rId12" display="https://podminky.urs.cz/item/CS_URS_2022_01/162301501"/>
    <hyperlink ref="F133" r:id="rId13" display="https://podminky.urs.cz/item/CS_URS_2022_01/162301971"/>
    <hyperlink ref="F136" r:id="rId14" display="https://podminky.urs.cz/item/CS_URS_2022_01/162751117"/>
    <hyperlink ref="F139" r:id="rId15" display="https://podminky.urs.cz/item/CS_URS_2022_01/162751119"/>
    <hyperlink ref="F142" r:id="rId16" display="https://podminky.urs.cz/item/CS_URS_2022_01/167151101"/>
    <hyperlink ref="F145" r:id="rId17" display="https://podminky.urs.cz/item/CS_URS_2022_01/171201231"/>
    <hyperlink ref="F148" r:id="rId18" display="https://podminky.urs.cz/item/CS_URS_2022_01/171251201"/>
    <hyperlink ref="F150" r:id="rId19" display="https://podminky.urs.cz/item/CS_URS_2022_01/181351103"/>
    <hyperlink ref="F152" r:id="rId20" display="https://podminky.urs.cz/item/CS_URS_2022_01/181411131"/>
    <hyperlink ref="F156" r:id="rId21" display="https://podminky.urs.cz/item/CS_URS_2022_01/181951111"/>
    <hyperlink ref="F159" r:id="rId22" display="https://podminky.urs.cz/item/CS_URS_2022_01/181951112"/>
    <hyperlink ref="F170" r:id="rId23" display="https://podminky.urs.cz/item/CS_URS_2022_01/212755214"/>
    <hyperlink ref="F173" r:id="rId24" display="https://podminky.urs.cz/item/CS_URS_2022_01/271532212"/>
    <hyperlink ref="F178" r:id="rId25" display="https://podminky.urs.cz/item/CS_URS_2022_01/271572211"/>
    <hyperlink ref="F183" r:id="rId26" display="https://podminky.urs.cz/item/CS_URS_2022_01/273321511"/>
    <hyperlink ref="F186" r:id="rId27" display="https://podminky.urs.cz/item/CS_URS_2022_01/273321711"/>
    <hyperlink ref="F189" r:id="rId28" display="https://podminky.urs.cz/item/CS_URS_2022_01/273351121"/>
    <hyperlink ref="F194" r:id="rId29" display="https://podminky.urs.cz/item/CS_URS_2022_01/273351122"/>
    <hyperlink ref="F196" r:id="rId30" display="https://podminky.urs.cz/item/CS_URS_2022_01/273361821"/>
    <hyperlink ref="F199" r:id="rId31" display="https://podminky.urs.cz/item/CS_URS_2022_01/273362021"/>
    <hyperlink ref="F205" r:id="rId32" display="https://podminky.urs.cz/item/CS_URS_2022_01/338121123"/>
    <hyperlink ref="F208" r:id="rId33" display="https://podminky.urs.cz/item/CS_URS_2022_01/338171123"/>
    <hyperlink ref="F212" r:id="rId34" display="https://podminky.urs.cz/item/CS_URS_2022_01/348101220"/>
    <hyperlink ref="F215" r:id="rId35" display="https://podminky.urs.cz/item/CS_URS_2022_01/348101240"/>
    <hyperlink ref="F218" r:id="rId36" display="https://podminky.urs.cz/item/CS_URS_2022_01/348121121"/>
    <hyperlink ref="F221" r:id="rId37" display="https://podminky.urs.cz/item/CS_URS_2022_01/348121221"/>
    <hyperlink ref="F224" r:id="rId38" display="https://podminky.urs.cz/item/CS_URS_2022_01/348171146"/>
    <hyperlink ref="F231" r:id="rId39" display="https://podminky.urs.cz/item/CS_URS_2022_01/434191423"/>
    <hyperlink ref="F238" r:id="rId40" display="https://podminky.urs.cz/item/CS_URS_2022_01/564730111"/>
    <hyperlink ref="F241" r:id="rId41" display="https://podminky.urs.cz/item/CS_URS_2022_01/564831111"/>
    <hyperlink ref="F247" r:id="rId42" display="https://podminky.urs.cz/item/CS_URS_2022_01/577143111"/>
    <hyperlink ref="F250" r:id="rId43" display="https://podminky.urs.cz/item/CS_URS_2022_01/579221211"/>
    <hyperlink ref="F255" r:id="rId44" display="https://podminky.urs.cz/item/CS_URS_2022_01/596211120"/>
    <hyperlink ref="F261" r:id="rId45" display="https://podminky.urs.cz/item/CS_URS_2022_01/631311116"/>
    <hyperlink ref="F264" r:id="rId46" display="https://podminky.urs.cz/item/CS_URS_2022_01/631311126"/>
    <hyperlink ref="F271" r:id="rId47" display="https://podminky.urs.cz/item/CS_URS_2022_01/916331112"/>
    <hyperlink ref="F280" r:id="rId48" display="https://podminky.urs.cz/item/CS_URS_2022_01/919726122"/>
    <hyperlink ref="F285" r:id="rId49" display="https://podminky.urs.cz/item/CS_URS_2022_01/963022819"/>
    <hyperlink ref="F288" r:id="rId50" display="https://podminky.urs.cz/item/CS_URS_2022_01/966071711"/>
    <hyperlink ref="F290" r:id="rId51" display="https://podminky.urs.cz/item/CS_URS_2022_01/966071822"/>
    <hyperlink ref="F293" r:id="rId52" display="https://podminky.urs.cz/item/CS_URS_2022_01/966073810"/>
    <hyperlink ref="F295" r:id="rId53" display="https://podminky.urs.cz/item/CS_URS_2022_01/966073812"/>
    <hyperlink ref="F298" r:id="rId54" display="https://podminky.urs.cz/item/CS_URS_2022_01/997221561"/>
    <hyperlink ref="F300" r:id="rId55" display="https://podminky.urs.cz/item/CS_URS_2022_01/997221569"/>
    <hyperlink ref="F302" r:id="rId56" display="https://podminky.urs.cz/item/CS_URS_2022_01/997221611"/>
    <hyperlink ref="F304" r:id="rId57" display="https://podminky.urs.cz/item/CS_URS_2022_01/997013631"/>
    <hyperlink ref="F307" r:id="rId58" display="https://podminky.urs.cz/item/CS_URS_2022_01/997221861"/>
    <hyperlink ref="F310" r:id="rId59" display="https://podminky.urs.cz/item/CS_URS_2022_01/997221873"/>
    <hyperlink ref="F314" r:id="rId60" display="https://podminky.urs.cz/item/CS_URS_2022_01/998223011"/>
    <hyperlink ref="F318" r:id="rId61" display="https://podminky.urs.cz/item/CS_URS_2022_01/711193121"/>
    <hyperlink ref="F321" r:id="rId62" display="https://podminky.urs.cz/item/CS_URS_2022_01/711471051"/>
    <hyperlink ref="F324" r:id="rId63" display="https://podminky.urs.cz/item/CS_URS_2022_01/711472051"/>
    <hyperlink ref="F332" r:id="rId64" display="https://podminky.urs.cz/item/CS_URS_2022_01/998711201"/>
    <hyperlink ref="F335" r:id="rId65" display="https://podminky.urs.cz/item/CS_URS_2022_01/713131141"/>
    <hyperlink ref="F340" r:id="rId66" display="https://podminky.urs.cz/item/CS_URS_2022_01/998713201"/>
    <hyperlink ref="F346" r:id="rId67" display="https://podminky.urs.cz/item/CS_URS_2022_01/998767201"/>
    <hyperlink ref="F349" r:id="rId68" display="https://podminky.urs.cz/item/CS_URS_2022_01/771151022"/>
    <hyperlink ref="F352" r:id="rId69" display="https://podminky.urs.cz/item/CS_URS_2022_01/772521240"/>
    <hyperlink ref="F360" r:id="rId70" display="https://podminky.urs.cz/item/CS_URS_2022_01/998772201"/>
    <hyperlink ref="F368" r:id="rId71" display="https://podminky.urs.cz/item/CS_URS_2022_01/012002000"/>
    <hyperlink ref="F371" r:id="rId72" display="https://podminky.urs.cz/item/CS_URS_2022_01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253" customWidth="1"/>
    <col min="2" max="2" width="1.710938" style="253" customWidth="1"/>
    <col min="3" max="4" width="5.003906" style="253" customWidth="1"/>
    <col min="5" max="5" width="11.71094" style="253" customWidth="1"/>
    <col min="6" max="6" width="9.140625" style="253" customWidth="1"/>
    <col min="7" max="7" width="5.003906" style="253" customWidth="1"/>
    <col min="8" max="8" width="77.85156" style="253" customWidth="1"/>
    <col min="9" max="10" width="20.00391" style="253" customWidth="1"/>
    <col min="11" max="11" width="1.710938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5" customFormat="1" ht="45" customHeight="1">
      <c r="B3" s="257"/>
      <c r="C3" s="258" t="s">
        <v>695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696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697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698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699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700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701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702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703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704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705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76</v>
      </c>
      <c r="F18" s="264" t="s">
        <v>706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707</v>
      </c>
      <c r="F19" s="264" t="s">
        <v>708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709</v>
      </c>
      <c r="F20" s="264" t="s">
        <v>710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711</v>
      </c>
      <c r="F21" s="264" t="s">
        <v>712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713</v>
      </c>
      <c r="F22" s="264" t="s">
        <v>714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715</v>
      </c>
      <c r="F23" s="264" t="s">
        <v>716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717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718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719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720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721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722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723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724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725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106</v>
      </c>
      <c r="F36" s="264"/>
      <c r="G36" s="264" t="s">
        <v>726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727</v>
      </c>
      <c r="F37" s="264"/>
      <c r="G37" s="264" t="s">
        <v>728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53</v>
      </c>
      <c r="F38" s="264"/>
      <c r="G38" s="264" t="s">
        <v>729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54</v>
      </c>
      <c r="F39" s="264"/>
      <c r="G39" s="264" t="s">
        <v>730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107</v>
      </c>
      <c r="F40" s="264"/>
      <c r="G40" s="264" t="s">
        <v>731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108</v>
      </c>
      <c r="F41" s="264"/>
      <c r="G41" s="264" t="s">
        <v>732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733</v>
      </c>
      <c r="F42" s="264"/>
      <c r="G42" s="264" t="s">
        <v>734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735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736</v>
      </c>
      <c r="F44" s="264"/>
      <c r="G44" s="264" t="s">
        <v>737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110</v>
      </c>
      <c r="F45" s="264"/>
      <c r="G45" s="264" t="s">
        <v>738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739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740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741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742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743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744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745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746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747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748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749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750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751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752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753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754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755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756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757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758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759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760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761</v>
      </c>
      <c r="D76" s="282"/>
      <c r="E76" s="282"/>
      <c r="F76" s="282" t="s">
        <v>762</v>
      </c>
      <c r="G76" s="283"/>
      <c r="H76" s="282" t="s">
        <v>54</v>
      </c>
      <c r="I76" s="282" t="s">
        <v>57</v>
      </c>
      <c r="J76" s="282" t="s">
        <v>763</v>
      </c>
      <c r="K76" s="281"/>
    </row>
    <row r="77" s="1" customFormat="1" ht="17.25" customHeight="1">
      <c r="B77" s="279"/>
      <c r="C77" s="284" t="s">
        <v>764</v>
      </c>
      <c r="D77" s="284"/>
      <c r="E77" s="284"/>
      <c r="F77" s="285" t="s">
        <v>765</v>
      </c>
      <c r="G77" s="286"/>
      <c r="H77" s="284"/>
      <c r="I77" s="284"/>
      <c r="J77" s="284" t="s">
        <v>766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53</v>
      </c>
      <c r="D79" s="289"/>
      <c r="E79" s="289"/>
      <c r="F79" s="290" t="s">
        <v>767</v>
      </c>
      <c r="G79" s="291"/>
      <c r="H79" s="267" t="s">
        <v>768</v>
      </c>
      <c r="I79" s="267" t="s">
        <v>769</v>
      </c>
      <c r="J79" s="267">
        <v>20</v>
      </c>
      <c r="K79" s="281"/>
    </row>
    <row r="80" s="1" customFormat="1" ht="15" customHeight="1">
      <c r="B80" s="279"/>
      <c r="C80" s="267" t="s">
        <v>770</v>
      </c>
      <c r="D80" s="267"/>
      <c r="E80" s="267"/>
      <c r="F80" s="290" t="s">
        <v>767</v>
      </c>
      <c r="G80" s="291"/>
      <c r="H80" s="267" t="s">
        <v>771</v>
      </c>
      <c r="I80" s="267" t="s">
        <v>769</v>
      </c>
      <c r="J80" s="267">
        <v>120</v>
      </c>
      <c r="K80" s="281"/>
    </row>
    <row r="81" s="1" customFormat="1" ht="15" customHeight="1">
      <c r="B81" s="292"/>
      <c r="C81" s="267" t="s">
        <v>772</v>
      </c>
      <c r="D81" s="267"/>
      <c r="E81" s="267"/>
      <c r="F81" s="290" t="s">
        <v>773</v>
      </c>
      <c r="G81" s="291"/>
      <c r="H81" s="267" t="s">
        <v>774</v>
      </c>
      <c r="I81" s="267" t="s">
        <v>769</v>
      </c>
      <c r="J81" s="267">
        <v>50</v>
      </c>
      <c r="K81" s="281"/>
    </row>
    <row r="82" s="1" customFormat="1" ht="15" customHeight="1">
      <c r="B82" s="292"/>
      <c r="C82" s="267" t="s">
        <v>775</v>
      </c>
      <c r="D82" s="267"/>
      <c r="E82" s="267"/>
      <c r="F82" s="290" t="s">
        <v>767</v>
      </c>
      <c r="G82" s="291"/>
      <c r="H82" s="267" t="s">
        <v>776</v>
      </c>
      <c r="I82" s="267" t="s">
        <v>777</v>
      </c>
      <c r="J82" s="267"/>
      <c r="K82" s="281"/>
    </row>
    <row r="83" s="1" customFormat="1" ht="15" customHeight="1">
      <c r="B83" s="292"/>
      <c r="C83" s="293" t="s">
        <v>778</v>
      </c>
      <c r="D83" s="293"/>
      <c r="E83" s="293"/>
      <c r="F83" s="294" t="s">
        <v>773</v>
      </c>
      <c r="G83" s="293"/>
      <c r="H83" s="293" t="s">
        <v>779</v>
      </c>
      <c r="I83" s="293" t="s">
        <v>769</v>
      </c>
      <c r="J83" s="293">
        <v>15</v>
      </c>
      <c r="K83" s="281"/>
    </row>
    <row r="84" s="1" customFormat="1" ht="15" customHeight="1">
      <c r="B84" s="292"/>
      <c r="C84" s="293" t="s">
        <v>780</v>
      </c>
      <c r="D84" s="293"/>
      <c r="E84" s="293"/>
      <c r="F84" s="294" t="s">
        <v>773</v>
      </c>
      <c r="G84" s="293"/>
      <c r="H84" s="293" t="s">
        <v>781</v>
      </c>
      <c r="I84" s="293" t="s">
        <v>769</v>
      </c>
      <c r="J84" s="293">
        <v>15</v>
      </c>
      <c r="K84" s="281"/>
    </row>
    <row r="85" s="1" customFormat="1" ht="15" customHeight="1">
      <c r="B85" s="292"/>
      <c r="C85" s="293" t="s">
        <v>782</v>
      </c>
      <c r="D85" s="293"/>
      <c r="E85" s="293"/>
      <c r="F85" s="294" t="s">
        <v>773</v>
      </c>
      <c r="G85" s="293"/>
      <c r="H85" s="293" t="s">
        <v>783</v>
      </c>
      <c r="I85" s="293" t="s">
        <v>769</v>
      </c>
      <c r="J85" s="293">
        <v>20</v>
      </c>
      <c r="K85" s="281"/>
    </row>
    <row r="86" s="1" customFormat="1" ht="15" customHeight="1">
      <c r="B86" s="292"/>
      <c r="C86" s="293" t="s">
        <v>784</v>
      </c>
      <c r="D86" s="293"/>
      <c r="E86" s="293"/>
      <c r="F86" s="294" t="s">
        <v>773</v>
      </c>
      <c r="G86" s="293"/>
      <c r="H86" s="293" t="s">
        <v>785</v>
      </c>
      <c r="I86" s="293" t="s">
        <v>769</v>
      </c>
      <c r="J86" s="293">
        <v>20</v>
      </c>
      <c r="K86" s="281"/>
    </row>
    <row r="87" s="1" customFormat="1" ht="15" customHeight="1">
      <c r="B87" s="292"/>
      <c r="C87" s="267" t="s">
        <v>786</v>
      </c>
      <c r="D87" s="267"/>
      <c r="E87" s="267"/>
      <c r="F87" s="290" t="s">
        <v>773</v>
      </c>
      <c r="G87" s="291"/>
      <c r="H87" s="267" t="s">
        <v>787</v>
      </c>
      <c r="I87" s="267" t="s">
        <v>769</v>
      </c>
      <c r="J87" s="267">
        <v>50</v>
      </c>
      <c r="K87" s="281"/>
    </row>
    <row r="88" s="1" customFormat="1" ht="15" customHeight="1">
      <c r="B88" s="292"/>
      <c r="C88" s="267" t="s">
        <v>788</v>
      </c>
      <c r="D88" s="267"/>
      <c r="E88" s="267"/>
      <c r="F88" s="290" t="s">
        <v>773</v>
      </c>
      <c r="G88" s="291"/>
      <c r="H88" s="267" t="s">
        <v>789</v>
      </c>
      <c r="I88" s="267" t="s">
        <v>769</v>
      </c>
      <c r="J88" s="267">
        <v>20</v>
      </c>
      <c r="K88" s="281"/>
    </row>
    <row r="89" s="1" customFormat="1" ht="15" customHeight="1">
      <c r="B89" s="292"/>
      <c r="C89" s="267" t="s">
        <v>790</v>
      </c>
      <c r="D89" s="267"/>
      <c r="E89" s="267"/>
      <c r="F89" s="290" t="s">
        <v>773</v>
      </c>
      <c r="G89" s="291"/>
      <c r="H89" s="267" t="s">
        <v>791</v>
      </c>
      <c r="I89" s="267" t="s">
        <v>769</v>
      </c>
      <c r="J89" s="267">
        <v>20</v>
      </c>
      <c r="K89" s="281"/>
    </row>
    <row r="90" s="1" customFormat="1" ht="15" customHeight="1">
      <c r="B90" s="292"/>
      <c r="C90" s="267" t="s">
        <v>792</v>
      </c>
      <c r="D90" s="267"/>
      <c r="E90" s="267"/>
      <c r="F90" s="290" t="s">
        <v>773</v>
      </c>
      <c r="G90" s="291"/>
      <c r="H90" s="267" t="s">
        <v>793</v>
      </c>
      <c r="I90" s="267" t="s">
        <v>769</v>
      </c>
      <c r="J90" s="267">
        <v>50</v>
      </c>
      <c r="K90" s="281"/>
    </row>
    <row r="91" s="1" customFormat="1" ht="15" customHeight="1">
      <c r="B91" s="292"/>
      <c r="C91" s="267" t="s">
        <v>794</v>
      </c>
      <c r="D91" s="267"/>
      <c r="E91" s="267"/>
      <c r="F91" s="290" t="s">
        <v>773</v>
      </c>
      <c r="G91" s="291"/>
      <c r="H91" s="267" t="s">
        <v>794</v>
      </c>
      <c r="I91" s="267" t="s">
        <v>769</v>
      </c>
      <c r="J91" s="267">
        <v>50</v>
      </c>
      <c r="K91" s="281"/>
    </row>
    <row r="92" s="1" customFormat="1" ht="15" customHeight="1">
      <c r="B92" s="292"/>
      <c r="C92" s="267" t="s">
        <v>795</v>
      </c>
      <c r="D92" s="267"/>
      <c r="E92" s="267"/>
      <c r="F92" s="290" t="s">
        <v>773</v>
      </c>
      <c r="G92" s="291"/>
      <c r="H92" s="267" t="s">
        <v>796</v>
      </c>
      <c r="I92" s="267" t="s">
        <v>769</v>
      </c>
      <c r="J92" s="267">
        <v>255</v>
      </c>
      <c r="K92" s="281"/>
    </row>
    <row r="93" s="1" customFormat="1" ht="15" customHeight="1">
      <c r="B93" s="292"/>
      <c r="C93" s="267" t="s">
        <v>797</v>
      </c>
      <c r="D93" s="267"/>
      <c r="E93" s="267"/>
      <c r="F93" s="290" t="s">
        <v>767</v>
      </c>
      <c r="G93" s="291"/>
      <c r="H93" s="267" t="s">
        <v>798</v>
      </c>
      <c r="I93" s="267" t="s">
        <v>799</v>
      </c>
      <c r="J93" s="267"/>
      <c r="K93" s="281"/>
    </row>
    <row r="94" s="1" customFormat="1" ht="15" customHeight="1">
      <c r="B94" s="292"/>
      <c r="C94" s="267" t="s">
        <v>800</v>
      </c>
      <c r="D94" s="267"/>
      <c r="E94" s="267"/>
      <c r="F94" s="290" t="s">
        <v>767</v>
      </c>
      <c r="G94" s="291"/>
      <c r="H94" s="267" t="s">
        <v>801</v>
      </c>
      <c r="I94" s="267" t="s">
        <v>802</v>
      </c>
      <c r="J94" s="267"/>
      <c r="K94" s="281"/>
    </row>
    <row r="95" s="1" customFormat="1" ht="15" customHeight="1">
      <c r="B95" s="292"/>
      <c r="C95" s="267" t="s">
        <v>803</v>
      </c>
      <c r="D95" s="267"/>
      <c r="E95" s="267"/>
      <c r="F95" s="290" t="s">
        <v>767</v>
      </c>
      <c r="G95" s="291"/>
      <c r="H95" s="267" t="s">
        <v>803</v>
      </c>
      <c r="I95" s="267" t="s">
        <v>802</v>
      </c>
      <c r="J95" s="267"/>
      <c r="K95" s="281"/>
    </row>
    <row r="96" s="1" customFormat="1" ht="15" customHeight="1">
      <c r="B96" s="292"/>
      <c r="C96" s="267" t="s">
        <v>38</v>
      </c>
      <c r="D96" s="267"/>
      <c r="E96" s="267"/>
      <c r="F96" s="290" t="s">
        <v>767</v>
      </c>
      <c r="G96" s="291"/>
      <c r="H96" s="267" t="s">
        <v>804</v>
      </c>
      <c r="I96" s="267" t="s">
        <v>802</v>
      </c>
      <c r="J96" s="267"/>
      <c r="K96" s="281"/>
    </row>
    <row r="97" s="1" customFormat="1" ht="15" customHeight="1">
      <c r="B97" s="292"/>
      <c r="C97" s="267" t="s">
        <v>48</v>
      </c>
      <c r="D97" s="267"/>
      <c r="E97" s="267"/>
      <c r="F97" s="290" t="s">
        <v>767</v>
      </c>
      <c r="G97" s="291"/>
      <c r="H97" s="267" t="s">
        <v>805</v>
      </c>
      <c r="I97" s="267" t="s">
        <v>802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806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761</v>
      </c>
      <c r="D103" s="282"/>
      <c r="E103" s="282"/>
      <c r="F103" s="282" t="s">
        <v>762</v>
      </c>
      <c r="G103" s="283"/>
      <c r="H103" s="282" t="s">
        <v>54</v>
      </c>
      <c r="I103" s="282" t="s">
        <v>57</v>
      </c>
      <c r="J103" s="282" t="s">
        <v>763</v>
      </c>
      <c r="K103" s="281"/>
    </row>
    <row r="104" s="1" customFormat="1" ht="17.25" customHeight="1">
      <c r="B104" s="279"/>
      <c r="C104" s="284" t="s">
        <v>764</v>
      </c>
      <c r="D104" s="284"/>
      <c r="E104" s="284"/>
      <c r="F104" s="285" t="s">
        <v>765</v>
      </c>
      <c r="G104" s="286"/>
      <c r="H104" s="284"/>
      <c r="I104" s="284"/>
      <c r="J104" s="284" t="s">
        <v>766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53</v>
      </c>
      <c r="D106" s="289"/>
      <c r="E106" s="289"/>
      <c r="F106" s="290" t="s">
        <v>767</v>
      </c>
      <c r="G106" s="267"/>
      <c r="H106" s="267" t="s">
        <v>807</v>
      </c>
      <c r="I106" s="267" t="s">
        <v>769</v>
      </c>
      <c r="J106" s="267">
        <v>20</v>
      </c>
      <c r="K106" s="281"/>
    </row>
    <row r="107" s="1" customFormat="1" ht="15" customHeight="1">
      <c r="B107" s="279"/>
      <c r="C107" s="267" t="s">
        <v>770</v>
      </c>
      <c r="D107" s="267"/>
      <c r="E107" s="267"/>
      <c r="F107" s="290" t="s">
        <v>767</v>
      </c>
      <c r="G107" s="267"/>
      <c r="H107" s="267" t="s">
        <v>807</v>
      </c>
      <c r="I107" s="267" t="s">
        <v>769</v>
      </c>
      <c r="J107" s="267">
        <v>120</v>
      </c>
      <c r="K107" s="281"/>
    </row>
    <row r="108" s="1" customFormat="1" ht="15" customHeight="1">
      <c r="B108" s="292"/>
      <c r="C108" s="267" t="s">
        <v>772</v>
      </c>
      <c r="D108" s="267"/>
      <c r="E108" s="267"/>
      <c r="F108" s="290" t="s">
        <v>773</v>
      </c>
      <c r="G108" s="267"/>
      <c r="H108" s="267" t="s">
        <v>807</v>
      </c>
      <c r="I108" s="267" t="s">
        <v>769</v>
      </c>
      <c r="J108" s="267">
        <v>50</v>
      </c>
      <c r="K108" s="281"/>
    </row>
    <row r="109" s="1" customFormat="1" ht="15" customHeight="1">
      <c r="B109" s="292"/>
      <c r="C109" s="267" t="s">
        <v>775</v>
      </c>
      <c r="D109" s="267"/>
      <c r="E109" s="267"/>
      <c r="F109" s="290" t="s">
        <v>767</v>
      </c>
      <c r="G109" s="267"/>
      <c r="H109" s="267" t="s">
        <v>807</v>
      </c>
      <c r="I109" s="267" t="s">
        <v>777</v>
      </c>
      <c r="J109" s="267"/>
      <c r="K109" s="281"/>
    </row>
    <row r="110" s="1" customFormat="1" ht="15" customHeight="1">
      <c r="B110" s="292"/>
      <c r="C110" s="267" t="s">
        <v>786</v>
      </c>
      <c r="D110" s="267"/>
      <c r="E110" s="267"/>
      <c r="F110" s="290" t="s">
        <v>773</v>
      </c>
      <c r="G110" s="267"/>
      <c r="H110" s="267" t="s">
        <v>807</v>
      </c>
      <c r="I110" s="267" t="s">
        <v>769</v>
      </c>
      <c r="J110" s="267">
        <v>50</v>
      </c>
      <c r="K110" s="281"/>
    </row>
    <row r="111" s="1" customFormat="1" ht="15" customHeight="1">
      <c r="B111" s="292"/>
      <c r="C111" s="267" t="s">
        <v>794</v>
      </c>
      <c r="D111" s="267"/>
      <c r="E111" s="267"/>
      <c r="F111" s="290" t="s">
        <v>773</v>
      </c>
      <c r="G111" s="267"/>
      <c r="H111" s="267" t="s">
        <v>807</v>
      </c>
      <c r="I111" s="267" t="s">
        <v>769</v>
      </c>
      <c r="J111" s="267">
        <v>50</v>
      </c>
      <c r="K111" s="281"/>
    </row>
    <row r="112" s="1" customFormat="1" ht="15" customHeight="1">
      <c r="B112" s="292"/>
      <c r="C112" s="267" t="s">
        <v>792</v>
      </c>
      <c r="D112" s="267"/>
      <c r="E112" s="267"/>
      <c r="F112" s="290" t="s">
        <v>773</v>
      </c>
      <c r="G112" s="267"/>
      <c r="H112" s="267" t="s">
        <v>807</v>
      </c>
      <c r="I112" s="267" t="s">
        <v>769</v>
      </c>
      <c r="J112" s="267">
        <v>50</v>
      </c>
      <c r="K112" s="281"/>
    </row>
    <row r="113" s="1" customFormat="1" ht="15" customHeight="1">
      <c r="B113" s="292"/>
      <c r="C113" s="267" t="s">
        <v>53</v>
      </c>
      <c r="D113" s="267"/>
      <c r="E113" s="267"/>
      <c r="F113" s="290" t="s">
        <v>767</v>
      </c>
      <c r="G113" s="267"/>
      <c r="H113" s="267" t="s">
        <v>808</v>
      </c>
      <c r="I113" s="267" t="s">
        <v>769</v>
      </c>
      <c r="J113" s="267">
        <v>20</v>
      </c>
      <c r="K113" s="281"/>
    </row>
    <row r="114" s="1" customFormat="1" ht="15" customHeight="1">
      <c r="B114" s="292"/>
      <c r="C114" s="267" t="s">
        <v>809</v>
      </c>
      <c r="D114" s="267"/>
      <c r="E114" s="267"/>
      <c r="F114" s="290" t="s">
        <v>767</v>
      </c>
      <c r="G114" s="267"/>
      <c r="H114" s="267" t="s">
        <v>810</v>
      </c>
      <c r="I114" s="267" t="s">
        <v>769</v>
      </c>
      <c r="J114" s="267">
        <v>120</v>
      </c>
      <c r="K114" s="281"/>
    </row>
    <row r="115" s="1" customFormat="1" ht="15" customHeight="1">
      <c r="B115" s="292"/>
      <c r="C115" s="267" t="s">
        <v>38</v>
      </c>
      <c r="D115" s="267"/>
      <c r="E115" s="267"/>
      <c r="F115" s="290" t="s">
        <v>767</v>
      </c>
      <c r="G115" s="267"/>
      <c r="H115" s="267" t="s">
        <v>811</v>
      </c>
      <c r="I115" s="267" t="s">
        <v>802</v>
      </c>
      <c r="J115" s="267"/>
      <c r="K115" s="281"/>
    </row>
    <row r="116" s="1" customFormat="1" ht="15" customHeight="1">
      <c r="B116" s="292"/>
      <c r="C116" s="267" t="s">
        <v>48</v>
      </c>
      <c r="D116" s="267"/>
      <c r="E116" s="267"/>
      <c r="F116" s="290" t="s">
        <v>767</v>
      </c>
      <c r="G116" s="267"/>
      <c r="H116" s="267" t="s">
        <v>812</v>
      </c>
      <c r="I116" s="267" t="s">
        <v>802</v>
      </c>
      <c r="J116" s="267"/>
      <c r="K116" s="281"/>
    </row>
    <row r="117" s="1" customFormat="1" ht="15" customHeight="1">
      <c r="B117" s="292"/>
      <c r="C117" s="267" t="s">
        <v>57</v>
      </c>
      <c r="D117" s="267"/>
      <c r="E117" s="267"/>
      <c r="F117" s="290" t="s">
        <v>767</v>
      </c>
      <c r="G117" s="267"/>
      <c r="H117" s="267" t="s">
        <v>813</v>
      </c>
      <c r="I117" s="267" t="s">
        <v>814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815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761</v>
      </c>
      <c r="D123" s="282"/>
      <c r="E123" s="282"/>
      <c r="F123" s="282" t="s">
        <v>762</v>
      </c>
      <c r="G123" s="283"/>
      <c r="H123" s="282" t="s">
        <v>54</v>
      </c>
      <c r="I123" s="282" t="s">
        <v>57</v>
      </c>
      <c r="J123" s="282" t="s">
        <v>763</v>
      </c>
      <c r="K123" s="311"/>
    </row>
    <row r="124" s="1" customFormat="1" ht="17.25" customHeight="1">
      <c r="B124" s="310"/>
      <c r="C124" s="284" t="s">
        <v>764</v>
      </c>
      <c r="D124" s="284"/>
      <c r="E124" s="284"/>
      <c r="F124" s="285" t="s">
        <v>765</v>
      </c>
      <c r="G124" s="286"/>
      <c r="H124" s="284"/>
      <c r="I124" s="284"/>
      <c r="J124" s="284" t="s">
        <v>766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770</v>
      </c>
      <c r="D126" s="289"/>
      <c r="E126" s="289"/>
      <c r="F126" s="290" t="s">
        <v>767</v>
      </c>
      <c r="G126" s="267"/>
      <c r="H126" s="267" t="s">
        <v>807</v>
      </c>
      <c r="I126" s="267" t="s">
        <v>769</v>
      </c>
      <c r="J126" s="267">
        <v>120</v>
      </c>
      <c r="K126" s="315"/>
    </row>
    <row r="127" s="1" customFormat="1" ht="15" customHeight="1">
      <c r="B127" s="312"/>
      <c r="C127" s="267" t="s">
        <v>816</v>
      </c>
      <c r="D127" s="267"/>
      <c r="E127" s="267"/>
      <c r="F127" s="290" t="s">
        <v>767</v>
      </c>
      <c r="G127" s="267"/>
      <c r="H127" s="267" t="s">
        <v>817</v>
      </c>
      <c r="I127" s="267" t="s">
        <v>769</v>
      </c>
      <c r="J127" s="267" t="s">
        <v>818</v>
      </c>
      <c r="K127" s="315"/>
    </row>
    <row r="128" s="1" customFormat="1" ht="15" customHeight="1">
      <c r="B128" s="312"/>
      <c r="C128" s="267" t="s">
        <v>715</v>
      </c>
      <c r="D128" s="267"/>
      <c r="E128" s="267"/>
      <c r="F128" s="290" t="s">
        <v>767</v>
      </c>
      <c r="G128" s="267"/>
      <c r="H128" s="267" t="s">
        <v>819</v>
      </c>
      <c r="I128" s="267" t="s">
        <v>769</v>
      </c>
      <c r="J128" s="267" t="s">
        <v>818</v>
      </c>
      <c r="K128" s="315"/>
    </row>
    <row r="129" s="1" customFormat="1" ht="15" customHeight="1">
      <c r="B129" s="312"/>
      <c r="C129" s="267" t="s">
        <v>778</v>
      </c>
      <c r="D129" s="267"/>
      <c r="E129" s="267"/>
      <c r="F129" s="290" t="s">
        <v>773</v>
      </c>
      <c r="G129" s="267"/>
      <c r="H129" s="267" t="s">
        <v>779</v>
      </c>
      <c r="I129" s="267" t="s">
        <v>769</v>
      </c>
      <c r="J129" s="267">
        <v>15</v>
      </c>
      <c r="K129" s="315"/>
    </row>
    <row r="130" s="1" customFormat="1" ht="15" customHeight="1">
      <c r="B130" s="312"/>
      <c r="C130" s="293" t="s">
        <v>780</v>
      </c>
      <c r="D130" s="293"/>
      <c r="E130" s="293"/>
      <c r="F130" s="294" t="s">
        <v>773</v>
      </c>
      <c r="G130" s="293"/>
      <c r="H130" s="293" t="s">
        <v>781</v>
      </c>
      <c r="I130" s="293" t="s">
        <v>769</v>
      </c>
      <c r="J130" s="293">
        <v>15</v>
      </c>
      <c r="K130" s="315"/>
    </row>
    <row r="131" s="1" customFormat="1" ht="15" customHeight="1">
      <c r="B131" s="312"/>
      <c r="C131" s="293" t="s">
        <v>782</v>
      </c>
      <c r="D131" s="293"/>
      <c r="E131" s="293"/>
      <c r="F131" s="294" t="s">
        <v>773</v>
      </c>
      <c r="G131" s="293"/>
      <c r="H131" s="293" t="s">
        <v>783</v>
      </c>
      <c r="I131" s="293" t="s">
        <v>769</v>
      </c>
      <c r="J131" s="293">
        <v>20</v>
      </c>
      <c r="K131" s="315"/>
    </row>
    <row r="132" s="1" customFormat="1" ht="15" customHeight="1">
      <c r="B132" s="312"/>
      <c r="C132" s="293" t="s">
        <v>784</v>
      </c>
      <c r="D132" s="293"/>
      <c r="E132" s="293"/>
      <c r="F132" s="294" t="s">
        <v>773</v>
      </c>
      <c r="G132" s="293"/>
      <c r="H132" s="293" t="s">
        <v>785</v>
      </c>
      <c r="I132" s="293" t="s">
        <v>769</v>
      </c>
      <c r="J132" s="293">
        <v>20</v>
      </c>
      <c r="K132" s="315"/>
    </row>
    <row r="133" s="1" customFormat="1" ht="15" customHeight="1">
      <c r="B133" s="312"/>
      <c r="C133" s="267" t="s">
        <v>772</v>
      </c>
      <c r="D133" s="267"/>
      <c r="E133" s="267"/>
      <c r="F133" s="290" t="s">
        <v>773</v>
      </c>
      <c r="G133" s="267"/>
      <c r="H133" s="267" t="s">
        <v>807</v>
      </c>
      <c r="I133" s="267" t="s">
        <v>769</v>
      </c>
      <c r="J133" s="267">
        <v>50</v>
      </c>
      <c r="K133" s="315"/>
    </row>
    <row r="134" s="1" customFormat="1" ht="15" customHeight="1">
      <c r="B134" s="312"/>
      <c r="C134" s="267" t="s">
        <v>786</v>
      </c>
      <c r="D134" s="267"/>
      <c r="E134" s="267"/>
      <c r="F134" s="290" t="s">
        <v>773</v>
      </c>
      <c r="G134" s="267"/>
      <c r="H134" s="267" t="s">
        <v>807</v>
      </c>
      <c r="I134" s="267" t="s">
        <v>769</v>
      </c>
      <c r="J134" s="267">
        <v>50</v>
      </c>
      <c r="K134" s="315"/>
    </row>
    <row r="135" s="1" customFormat="1" ht="15" customHeight="1">
      <c r="B135" s="312"/>
      <c r="C135" s="267" t="s">
        <v>792</v>
      </c>
      <c r="D135" s="267"/>
      <c r="E135" s="267"/>
      <c r="F135" s="290" t="s">
        <v>773</v>
      </c>
      <c r="G135" s="267"/>
      <c r="H135" s="267" t="s">
        <v>807</v>
      </c>
      <c r="I135" s="267" t="s">
        <v>769</v>
      </c>
      <c r="J135" s="267">
        <v>50</v>
      </c>
      <c r="K135" s="315"/>
    </row>
    <row r="136" s="1" customFormat="1" ht="15" customHeight="1">
      <c r="B136" s="312"/>
      <c r="C136" s="267" t="s">
        <v>794</v>
      </c>
      <c r="D136" s="267"/>
      <c r="E136" s="267"/>
      <c r="F136" s="290" t="s">
        <v>773</v>
      </c>
      <c r="G136" s="267"/>
      <c r="H136" s="267" t="s">
        <v>807</v>
      </c>
      <c r="I136" s="267" t="s">
        <v>769</v>
      </c>
      <c r="J136" s="267">
        <v>50</v>
      </c>
      <c r="K136" s="315"/>
    </row>
    <row r="137" s="1" customFormat="1" ht="15" customHeight="1">
      <c r="B137" s="312"/>
      <c r="C137" s="267" t="s">
        <v>795</v>
      </c>
      <c r="D137" s="267"/>
      <c r="E137" s="267"/>
      <c r="F137" s="290" t="s">
        <v>773</v>
      </c>
      <c r="G137" s="267"/>
      <c r="H137" s="267" t="s">
        <v>820</v>
      </c>
      <c r="I137" s="267" t="s">
        <v>769</v>
      </c>
      <c r="J137" s="267">
        <v>255</v>
      </c>
      <c r="K137" s="315"/>
    </row>
    <row r="138" s="1" customFormat="1" ht="15" customHeight="1">
      <c r="B138" s="312"/>
      <c r="C138" s="267" t="s">
        <v>797</v>
      </c>
      <c r="D138" s="267"/>
      <c r="E138" s="267"/>
      <c r="F138" s="290" t="s">
        <v>767</v>
      </c>
      <c r="G138" s="267"/>
      <c r="H138" s="267" t="s">
        <v>821</v>
      </c>
      <c r="I138" s="267" t="s">
        <v>799</v>
      </c>
      <c r="J138" s="267"/>
      <c r="K138" s="315"/>
    </row>
    <row r="139" s="1" customFormat="1" ht="15" customHeight="1">
      <c r="B139" s="312"/>
      <c r="C139" s="267" t="s">
        <v>800</v>
      </c>
      <c r="D139" s="267"/>
      <c r="E139" s="267"/>
      <c r="F139" s="290" t="s">
        <v>767</v>
      </c>
      <c r="G139" s="267"/>
      <c r="H139" s="267" t="s">
        <v>822</v>
      </c>
      <c r="I139" s="267" t="s">
        <v>802</v>
      </c>
      <c r="J139" s="267"/>
      <c r="K139" s="315"/>
    </row>
    <row r="140" s="1" customFormat="1" ht="15" customHeight="1">
      <c r="B140" s="312"/>
      <c r="C140" s="267" t="s">
        <v>803</v>
      </c>
      <c r="D140" s="267"/>
      <c r="E140" s="267"/>
      <c r="F140" s="290" t="s">
        <v>767</v>
      </c>
      <c r="G140" s="267"/>
      <c r="H140" s="267" t="s">
        <v>803</v>
      </c>
      <c r="I140" s="267" t="s">
        <v>802</v>
      </c>
      <c r="J140" s="267"/>
      <c r="K140" s="315"/>
    </row>
    <row r="141" s="1" customFormat="1" ht="15" customHeight="1">
      <c r="B141" s="312"/>
      <c r="C141" s="267" t="s">
        <v>38</v>
      </c>
      <c r="D141" s="267"/>
      <c r="E141" s="267"/>
      <c r="F141" s="290" t="s">
        <v>767</v>
      </c>
      <c r="G141" s="267"/>
      <c r="H141" s="267" t="s">
        <v>823</v>
      </c>
      <c r="I141" s="267" t="s">
        <v>802</v>
      </c>
      <c r="J141" s="267"/>
      <c r="K141" s="315"/>
    </row>
    <row r="142" s="1" customFormat="1" ht="15" customHeight="1">
      <c r="B142" s="312"/>
      <c r="C142" s="267" t="s">
        <v>824</v>
      </c>
      <c r="D142" s="267"/>
      <c r="E142" s="267"/>
      <c r="F142" s="290" t="s">
        <v>767</v>
      </c>
      <c r="G142" s="267"/>
      <c r="H142" s="267" t="s">
        <v>825</v>
      </c>
      <c r="I142" s="267" t="s">
        <v>802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826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761</v>
      </c>
      <c r="D148" s="282"/>
      <c r="E148" s="282"/>
      <c r="F148" s="282" t="s">
        <v>762</v>
      </c>
      <c r="G148" s="283"/>
      <c r="H148" s="282" t="s">
        <v>54</v>
      </c>
      <c r="I148" s="282" t="s">
        <v>57</v>
      </c>
      <c r="J148" s="282" t="s">
        <v>763</v>
      </c>
      <c r="K148" s="281"/>
    </row>
    <row r="149" s="1" customFormat="1" ht="17.25" customHeight="1">
      <c r="B149" s="279"/>
      <c r="C149" s="284" t="s">
        <v>764</v>
      </c>
      <c r="D149" s="284"/>
      <c r="E149" s="284"/>
      <c r="F149" s="285" t="s">
        <v>765</v>
      </c>
      <c r="G149" s="286"/>
      <c r="H149" s="284"/>
      <c r="I149" s="284"/>
      <c r="J149" s="284" t="s">
        <v>766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770</v>
      </c>
      <c r="D151" s="267"/>
      <c r="E151" s="267"/>
      <c r="F151" s="320" t="s">
        <v>767</v>
      </c>
      <c r="G151" s="267"/>
      <c r="H151" s="319" t="s">
        <v>807</v>
      </c>
      <c r="I151" s="319" t="s">
        <v>769</v>
      </c>
      <c r="J151" s="319">
        <v>120</v>
      </c>
      <c r="K151" s="315"/>
    </row>
    <row r="152" s="1" customFormat="1" ht="15" customHeight="1">
      <c r="B152" s="292"/>
      <c r="C152" s="319" t="s">
        <v>816</v>
      </c>
      <c r="D152" s="267"/>
      <c r="E152" s="267"/>
      <c r="F152" s="320" t="s">
        <v>767</v>
      </c>
      <c r="G152" s="267"/>
      <c r="H152" s="319" t="s">
        <v>827</v>
      </c>
      <c r="I152" s="319" t="s">
        <v>769</v>
      </c>
      <c r="J152" s="319" t="s">
        <v>818</v>
      </c>
      <c r="K152" s="315"/>
    </row>
    <row r="153" s="1" customFormat="1" ht="15" customHeight="1">
      <c r="B153" s="292"/>
      <c r="C153" s="319" t="s">
        <v>715</v>
      </c>
      <c r="D153" s="267"/>
      <c r="E153" s="267"/>
      <c r="F153" s="320" t="s">
        <v>767</v>
      </c>
      <c r="G153" s="267"/>
      <c r="H153" s="319" t="s">
        <v>828</v>
      </c>
      <c r="I153" s="319" t="s">
        <v>769</v>
      </c>
      <c r="J153" s="319" t="s">
        <v>818</v>
      </c>
      <c r="K153" s="315"/>
    </row>
    <row r="154" s="1" customFormat="1" ht="15" customHeight="1">
      <c r="B154" s="292"/>
      <c r="C154" s="319" t="s">
        <v>772</v>
      </c>
      <c r="D154" s="267"/>
      <c r="E154" s="267"/>
      <c r="F154" s="320" t="s">
        <v>773</v>
      </c>
      <c r="G154" s="267"/>
      <c r="H154" s="319" t="s">
        <v>807</v>
      </c>
      <c r="I154" s="319" t="s">
        <v>769</v>
      </c>
      <c r="J154" s="319">
        <v>50</v>
      </c>
      <c r="K154" s="315"/>
    </row>
    <row r="155" s="1" customFormat="1" ht="15" customHeight="1">
      <c r="B155" s="292"/>
      <c r="C155" s="319" t="s">
        <v>775</v>
      </c>
      <c r="D155" s="267"/>
      <c r="E155" s="267"/>
      <c r="F155" s="320" t="s">
        <v>767</v>
      </c>
      <c r="G155" s="267"/>
      <c r="H155" s="319" t="s">
        <v>807</v>
      </c>
      <c r="I155" s="319" t="s">
        <v>777</v>
      </c>
      <c r="J155" s="319"/>
      <c r="K155" s="315"/>
    </row>
    <row r="156" s="1" customFormat="1" ht="15" customHeight="1">
      <c r="B156" s="292"/>
      <c r="C156" s="319" t="s">
        <v>786</v>
      </c>
      <c r="D156" s="267"/>
      <c r="E156" s="267"/>
      <c r="F156" s="320" t="s">
        <v>773</v>
      </c>
      <c r="G156" s="267"/>
      <c r="H156" s="319" t="s">
        <v>807</v>
      </c>
      <c r="I156" s="319" t="s">
        <v>769</v>
      </c>
      <c r="J156" s="319">
        <v>50</v>
      </c>
      <c r="K156" s="315"/>
    </row>
    <row r="157" s="1" customFormat="1" ht="15" customHeight="1">
      <c r="B157" s="292"/>
      <c r="C157" s="319" t="s">
        <v>794</v>
      </c>
      <c r="D157" s="267"/>
      <c r="E157" s="267"/>
      <c r="F157" s="320" t="s">
        <v>773</v>
      </c>
      <c r="G157" s="267"/>
      <c r="H157" s="319" t="s">
        <v>807</v>
      </c>
      <c r="I157" s="319" t="s">
        <v>769</v>
      </c>
      <c r="J157" s="319">
        <v>50</v>
      </c>
      <c r="K157" s="315"/>
    </row>
    <row r="158" s="1" customFormat="1" ht="15" customHeight="1">
      <c r="B158" s="292"/>
      <c r="C158" s="319" t="s">
        <v>792</v>
      </c>
      <c r="D158" s="267"/>
      <c r="E158" s="267"/>
      <c r="F158" s="320" t="s">
        <v>773</v>
      </c>
      <c r="G158" s="267"/>
      <c r="H158" s="319" t="s">
        <v>807</v>
      </c>
      <c r="I158" s="319" t="s">
        <v>769</v>
      </c>
      <c r="J158" s="319">
        <v>50</v>
      </c>
      <c r="K158" s="315"/>
    </row>
    <row r="159" s="1" customFormat="1" ht="15" customHeight="1">
      <c r="B159" s="292"/>
      <c r="C159" s="319" t="s">
        <v>82</v>
      </c>
      <c r="D159" s="267"/>
      <c r="E159" s="267"/>
      <c r="F159" s="320" t="s">
        <v>767</v>
      </c>
      <c r="G159" s="267"/>
      <c r="H159" s="319" t="s">
        <v>829</v>
      </c>
      <c r="I159" s="319" t="s">
        <v>769</v>
      </c>
      <c r="J159" s="319" t="s">
        <v>830</v>
      </c>
      <c r="K159" s="315"/>
    </row>
    <row r="160" s="1" customFormat="1" ht="15" customHeight="1">
      <c r="B160" s="292"/>
      <c r="C160" s="319" t="s">
        <v>831</v>
      </c>
      <c r="D160" s="267"/>
      <c r="E160" s="267"/>
      <c r="F160" s="320" t="s">
        <v>767</v>
      </c>
      <c r="G160" s="267"/>
      <c r="H160" s="319" t="s">
        <v>832</v>
      </c>
      <c r="I160" s="319" t="s">
        <v>802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833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761</v>
      </c>
      <c r="D166" s="282"/>
      <c r="E166" s="282"/>
      <c r="F166" s="282" t="s">
        <v>762</v>
      </c>
      <c r="G166" s="324"/>
      <c r="H166" s="325" t="s">
        <v>54</v>
      </c>
      <c r="I166" s="325" t="s">
        <v>57</v>
      </c>
      <c r="J166" s="282" t="s">
        <v>763</v>
      </c>
      <c r="K166" s="259"/>
    </row>
    <row r="167" s="1" customFormat="1" ht="17.25" customHeight="1">
      <c r="B167" s="260"/>
      <c r="C167" s="284" t="s">
        <v>764</v>
      </c>
      <c r="D167" s="284"/>
      <c r="E167" s="284"/>
      <c r="F167" s="285" t="s">
        <v>765</v>
      </c>
      <c r="G167" s="326"/>
      <c r="H167" s="327"/>
      <c r="I167" s="327"/>
      <c r="J167" s="284" t="s">
        <v>766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770</v>
      </c>
      <c r="D169" s="267"/>
      <c r="E169" s="267"/>
      <c r="F169" s="290" t="s">
        <v>767</v>
      </c>
      <c r="G169" s="267"/>
      <c r="H169" s="267" t="s">
        <v>807</v>
      </c>
      <c r="I169" s="267" t="s">
        <v>769</v>
      </c>
      <c r="J169" s="267">
        <v>120</v>
      </c>
      <c r="K169" s="315"/>
    </row>
    <row r="170" s="1" customFormat="1" ht="15" customHeight="1">
      <c r="B170" s="292"/>
      <c r="C170" s="267" t="s">
        <v>816</v>
      </c>
      <c r="D170" s="267"/>
      <c r="E170" s="267"/>
      <c r="F170" s="290" t="s">
        <v>767</v>
      </c>
      <c r="G170" s="267"/>
      <c r="H170" s="267" t="s">
        <v>817</v>
      </c>
      <c r="I170" s="267" t="s">
        <v>769</v>
      </c>
      <c r="J170" s="267" t="s">
        <v>818</v>
      </c>
      <c r="K170" s="315"/>
    </row>
    <row r="171" s="1" customFormat="1" ht="15" customHeight="1">
      <c r="B171" s="292"/>
      <c r="C171" s="267" t="s">
        <v>715</v>
      </c>
      <c r="D171" s="267"/>
      <c r="E171" s="267"/>
      <c r="F171" s="290" t="s">
        <v>767</v>
      </c>
      <c r="G171" s="267"/>
      <c r="H171" s="267" t="s">
        <v>834</v>
      </c>
      <c r="I171" s="267" t="s">
        <v>769</v>
      </c>
      <c r="J171" s="267" t="s">
        <v>818</v>
      </c>
      <c r="K171" s="315"/>
    </row>
    <row r="172" s="1" customFormat="1" ht="15" customHeight="1">
      <c r="B172" s="292"/>
      <c r="C172" s="267" t="s">
        <v>772</v>
      </c>
      <c r="D172" s="267"/>
      <c r="E172" s="267"/>
      <c r="F172" s="290" t="s">
        <v>773</v>
      </c>
      <c r="G172" s="267"/>
      <c r="H172" s="267" t="s">
        <v>834</v>
      </c>
      <c r="I172" s="267" t="s">
        <v>769</v>
      </c>
      <c r="J172" s="267">
        <v>50</v>
      </c>
      <c r="K172" s="315"/>
    </row>
    <row r="173" s="1" customFormat="1" ht="15" customHeight="1">
      <c r="B173" s="292"/>
      <c r="C173" s="267" t="s">
        <v>775</v>
      </c>
      <c r="D173" s="267"/>
      <c r="E173" s="267"/>
      <c r="F173" s="290" t="s">
        <v>767</v>
      </c>
      <c r="G173" s="267"/>
      <c r="H173" s="267" t="s">
        <v>834</v>
      </c>
      <c r="I173" s="267" t="s">
        <v>777</v>
      </c>
      <c r="J173" s="267"/>
      <c r="K173" s="315"/>
    </row>
    <row r="174" s="1" customFormat="1" ht="15" customHeight="1">
      <c r="B174" s="292"/>
      <c r="C174" s="267" t="s">
        <v>786</v>
      </c>
      <c r="D174" s="267"/>
      <c r="E174" s="267"/>
      <c r="F174" s="290" t="s">
        <v>773</v>
      </c>
      <c r="G174" s="267"/>
      <c r="H174" s="267" t="s">
        <v>834</v>
      </c>
      <c r="I174" s="267" t="s">
        <v>769</v>
      </c>
      <c r="J174" s="267">
        <v>50</v>
      </c>
      <c r="K174" s="315"/>
    </row>
    <row r="175" s="1" customFormat="1" ht="15" customHeight="1">
      <c r="B175" s="292"/>
      <c r="C175" s="267" t="s">
        <v>794</v>
      </c>
      <c r="D175" s="267"/>
      <c r="E175" s="267"/>
      <c r="F175" s="290" t="s">
        <v>773</v>
      </c>
      <c r="G175" s="267"/>
      <c r="H175" s="267" t="s">
        <v>834</v>
      </c>
      <c r="I175" s="267" t="s">
        <v>769</v>
      </c>
      <c r="J175" s="267">
        <v>50</v>
      </c>
      <c r="K175" s="315"/>
    </row>
    <row r="176" s="1" customFormat="1" ht="15" customHeight="1">
      <c r="B176" s="292"/>
      <c r="C176" s="267" t="s">
        <v>792</v>
      </c>
      <c r="D176" s="267"/>
      <c r="E176" s="267"/>
      <c r="F176" s="290" t="s">
        <v>773</v>
      </c>
      <c r="G176" s="267"/>
      <c r="H176" s="267" t="s">
        <v>834</v>
      </c>
      <c r="I176" s="267" t="s">
        <v>769</v>
      </c>
      <c r="J176" s="267">
        <v>50</v>
      </c>
      <c r="K176" s="315"/>
    </row>
    <row r="177" s="1" customFormat="1" ht="15" customHeight="1">
      <c r="B177" s="292"/>
      <c r="C177" s="267" t="s">
        <v>106</v>
      </c>
      <c r="D177" s="267"/>
      <c r="E177" s="267"/>
      <c r="F177" s="290" t="s">
        <v>767</v>
      </c>
      <c r="G177" s="267"/>
      <c r="H177" s="267" t="s">
        <v>835</v>
      </c>
      <c r="I177" s="267" t="s">
        <v>836</v>
      </c>
      <c r="J177" s="267"/>
      <c r="K177" s="315"/>
    </row>
    <row r="178" s="1" customFormat="1" ht="15" customHeight="1">
      <c r="B178" s="292"/>
      <c r="C178" s="267" t="s">
        <v>57</v>
      </c>
      <c r="D178" s="267"/>
      <c r="E178" s="267"/>
      <c r="F178" s="290" t="s">
        <v>767</v>
      </c>
      <c r="G178" s="267"/>
      <c r="H178" s="267" t="s">
        <v>837</v>
      </c>
      <c r="I178" s="267" t="s">
        <v>838</v>
      </c>
      <c r="J178" s="267">
        <v>1</v>
      </c>
      <c r="K178" s="315"/>
    </row>
    <row r="179" s="1" customFormat="1" ht="15" customHeight="1">
      <c r="B179" s="292"/>
      <c r="C179" s="267" t="s">
        <v>53</v>
      </c>
      <c r="D179" s="267"/>
      <c r="E179" s="267"/>
      <c r="F179" s="290" t="s">
        <v>767</v>
      </c>
      <c r="G179" s="267"/>
      <c r="H179" s="267" t="s">
        <v>839</v>
      </c>
      <c r="I179" s="267" t="s">
        <v>769</v>
      </c>
      <c r="J179" s="267">
        <v>20</v>
      </c>
      <c r="K179" s="315"/>
    </row>
    <row r="180" s="1" customFormat="1" ht="15" customHeight="1">
      <c r="B180" s="292"/>
      <c r="C180" s="267" t="s">
        <v>54</v>
      </c>
      <c r="D180" s="267"/>
      <c r="E180" s="267"/>
      <c r="F180" s="290" t="s">
        <v>767</v>
      </c>
      <c r="G180" s="267"/>
      <c r="H180" s="267" t="s">
        <v>840</v>
      </c>
      <c r="I180" s="267" t="s">
        <v>769</v>
      </c>
      <c r="J180" s="267">
        <v>255</v>
      </c>
      <c r="K180" s="315"/>
    </row>
    <row r="181" s="1" customFormat="1" ht="15" customHeight="1">
      <c r="B181" s="292"/>
      <c r="C181" s="267" t="s">
        <v>107</v>
      </c>
      <c r="D181" s="267"/>
      <c r="E181" s="267"/>
      <c r="F181" s="290" t="s">
        <v>767</v>
      </c>
      <c r="G181" s="267"/>
      <c r="H181" s="267" t="s">
        <v>731</v>
      </c>
      <c r="I181" s="267" t="s">
        <v>769</v>
      </c>
      <c r="J181" s="267">
        <v>10</v>
      </c>
      <c r="K181" s="315"/>
    </row>
    <row r="182" s="1" customFormat="1" ht="15" customHeight="1">
      <c r="B182" s="292"/>
      <c r="C182" s="267" t="s">
        <v>108</v>
      </c>
      <c r="D182" s="267"/>
      <c r="E182" s="267"/>
      <c r="F182" s="290" t="s">
        <v>767</v>
      </c>
      <c r="G182" s="267"/>
      <c r="H182" s="267" t="s">
        <v>841</v>
      </c>
      <c r="I182" s="267" t="s">
        <v>802</v>
      </c>
      <c r="J182" s="267"/>
      <c r="K182" s="315"/>
    </row>
    <row r="183" s="1" customFormat="1" ht="15" customHeight="1">
      <c r="B183" s="292"/>
      <c r="C183" s="267" t="s">
        <v>842</v>
      </c>
      <c r="D183" s="267"/>
      <c r="E183" s="267"/>
      <c r="F183" s="290" t="s">
        <v>767</v>
      </c>
      <c r="G183" s="267"/>
      <c r="H183" s="267" t="s">
        <v>843</v>
      </c>
      <c r="I183" s="267" t="s">
        <v>802</v>
      </c>
      <c r="J183" s="267"/>
      <c r="K183" s="315"/>
    </row>
    <row r="184" s="1" customFormat="1" ht="15" customHeight="1">
      <c r="B184" s="292"/>
      <c r="C184" s="267" t="s">
        <v>831</v>
      </c>
      <c r="D184" s="267"/>
      <c r="E184" s="267"/>
      <c r="F184" s="290" t="s">
        <v>767</v>
      </c>
      <c r="G184" s="267"/>
      <c r="H184" s="267" t="s">
        <v>844</v>
      </c>
      <c r="I184" s="267" t="s">
        <v>802</v>
      </c>
      <c r="J184" s="267"/>
      <c r="K184" s="315"/>
    </row>
    <row r="185" s="1" customFormat="1" ht="15" customHeight="1">
      <c r="B185" s="292"/>
      <c r="C185" s="267" t="s">
        <v>110</v>
      </c>
      <c r="D185" s="267"/>
      <c r="E185" s="267"/>
      <c r="F185" s="290" t="s">
        <v>773</v>
      </c>
      <c r="G185" s="267"/>
      <c r="H185" s="267" t="s">
        <v>845</v>
      </c>
      <c r="I185" s="267" t="s">
        <v>769</v>
      </c>
      <c r="J185" s="267">
        <v>50</v>
      </c>
      <c r="K185" s="315"/>
    </row>
    <row r="186" s="1" customFormat="1" ht="15" customHeight="1">
      <c r="B186" s="292"/>
      <c r="C186" s="267" t="s">
        <v>846</v>
      </c>
      <c r="D186" s="267"/>
      <c r="E186" s="267"/>
      <c r="F186" s="290" t="s">
        <v>773</v>
      </c>
      <c r="G186" s="267"/>
      <c r="H186" s="267" t="s">
        <v>847</v>
      </c>
      <c r="I186" s="267" t="s">
        <v>848</v>
      </c>
      <c r="J186" s="267"/>
      <c r="K186" s="315"/>
    </row>
    <row r="187" s="1" customFormat="1" ht="15" customHeight="1">
      <c r="B187" s="292"/>
      <c r="C187" s="267" t="s">
        <v>849</v>
      </c>
      <c r="D187" s="267"/>
      <c r="E187" s="267"/>
      <c r="F187" s="290" t="s">
        <v>773</v>
      </c>
      <c r="G187" s="267"/>
      <c r="H187" s="267" t="s">
        <v>850</v>
      </c>
      <c r="I187" s="267" t="s">
        <v>848</v>
      </c>
      <c r="J187" s="267"/>
      <c r="K187" s="315"/>
    </row>
    <row r="188" s="1" customFormat="1" ht="15" customHeight="1">
      <c r="B188" s="292"/>
      <c r="C188" s="267" t="s">
        <v>851</v>
      </c>
      <c r="D188" s="267"/>
      <c r="E188" s="267"/>
      <c r="F188" s="290" t="s">
        <v>773</v>
      </c>
      <c r="G188" s="267"/>
      <c r="H188" s="267" t="s">
        <v>852</v>
      </c>
      <c r="I188" s="267" t="s">
        <v>848</v>
      </c>
      <c r="J188" s="267"/>
      <c r="K188" s="315"/>
    </row>
    <row r="189" s="1" customFormat="1" ht="15" customHeight="1">
      <c r="B189" s="292"/>
      <c r="C189" s="328" t="s">
        <v>853</v>
      </c>
      <c r="D189" s="267"/>
      <c r="E189" s="267"/>
      <c r="F189" s="290" t="s">
        <v>773</v>
      </c>
      <c r="G189" s="267"/>
      <c r="H189" s="267" t="s">
        <v>854</v>
      </c>
      <c r="I189" s="267" t="s">
        <v>855</v>
      </c>
      <c r="J189" s="329" t="s">
        <v>856</v>
      </c>
      <c r="K189" s="315"/>
    </row>
    <row r="190" s="1" customFormat="1" ht="15" customHeight="1">
      <c r="B190" s="292"/>
      <c r="C190" s="328" t="s">
        <v>42</v>
      </c>
      <c r="D190" s="267"/>
      <c r="E190" s="267"/>
      <c r="F190" s="290" t="s">
        <v>767</v>
      </c>
      <c r="G190" s="267"/>
      <c r="H190" s="264" t="s">
        <v>857</v>
      </c>
      <c r="I190" s="267" t="s">
        <v>858</v>
      </c>
      <c r="J190" s="267"/>
      <c r="K190" s="315"/>
    </row>
    <row r="191" s="1" customFormat="1" ht="15" customHeight="1">
      <c r="B191" s="292"/>
      <c r="C191" s="328" t="s">
        <v>859</v>
      </c>
      <c r="D191" s="267"/>
      <c r="E191" s="267"/>
      <c r="F191" s="290" t="s">
        <v>767</v>
      </c>
      <c r="G191" s="267"/>
      <c r="H191" s="267" t="s">
        <v>860</v>
      </c>
      <c r="I191" s="267" t="s">
        <v>802</v>
      </c>
      <c r="J191" s="267"/>
      <c r="K191" s="315"/>
    </row>
    <row r="192" s="1" customFormat="1" ht="15" customHeight="1">
      <c r="B192" s="292"/>
      <c r="C192" s="328" t="s">
        <v>861</v>
      </c>
      <c r="D192" s="267"/>
      <c r="E192" s="267"/>
      <c r="F192" s="290" t="s">
        <v>767</v>
      </c>
      <c r="G192" s="267"/>
      <c r="H192" s="267" t="s">
        <v>862</v>
      </c>
      <c r="I192" s="267" t="s">
        <v>802</v>
      </c>
      <c r="J192" s="267"/>
      <c r="K192" s="315"/>
    </row>
    <row r="193" s="1" customFormat="1" ht="15" customHeight="1">
      <c r="B193" s="292"/>
      <c r="C193" s="328" t="s">
        <v>863</v>
      </c>
      <c r="D193" s="267"/>
      <c r="E193" s="267"/>
      <c r="F193" s="290" t="s">
        <v>773</v>
      </c>
      <c r="G193" s="267"/>
      <c r="H193" s="267" t="s">
        <v>864</v>
      </c>
      <c r="I193" s="267" t="s">
        <v>802</v>
      </c>
      <c r="J193" s="267"/>
      <c r="K193" s="315"/>
    </row>
    <row r="194" s="1" customFormat="1" ht="15" customHeight="1">
      <c r="B194" s="321"/>
      <c r="C194" s="330"/>
      <c r="D194" s="301"/>
      <c r="E194" s="301"/>
      <c r="F194" s="301"/>
      <c r="G194" s="301"/>
      <c r="H194" s="301"/>
      <c r="I194" s="301"/>
      <c r="J194" s="301"/>
      <c r="K194" s="322"/>
    </row>
    <row r="195" s="1" customFormat="1" ht="18.75" customHeight="1">
      <c r="B195" s="303"/>
      <c r="C195" s="313"/>
      <c r="D195" s="313"/>
      <c r="E195" s="313"/>
      <c r="F195" s="323"/>
      <c r="G195" s="313"/>
      <c r="H195" s="313"/>
      <c r="I195" s="313"/>
      <c r="J195" s="313"/>
      <c r="K195" s="303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="1" customFormat="1">
      <c r="B198" s="254"/>
      <c r="C198" s="255"/>
      <c r="D198" s="255"/>
      <c r="E198" s="255"/>
      <c r="F198" s="255"/>
      <c r="G198" s="255"/>
      <c r="H198" s="255"/>
      <c r="I198" s="255"/>
      <c r="J198" s="255"/>
      <c r="K198" s="256"/>
    </row>
    <row r="199" s="1" customFormat="1" ht="21">
      <c r="B199" s="257"/>
      <c r="C199" s="258" t="s">
        <v>865</v>
      </c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5.5" customHeight="1">
      <c r="B200" s="257"/>
      <c r="C200" s="331" t="s">
        <v>866</v>
      </c>
      <c r="D200" s="331"/>
      <c r="E200" s="331"/>
      <c r="F200" s="331" t="s">
        <v>867</v>
      </c>
      <c r="G200" s="332"/>
      <c r="H200" s="331" t="s">
        <v>868</v>
      </c>
      <c r="I200" s="331"/>
      <c r="J200" s="331"/>
      <c r="K200" s="259"/>
    </row>
    <row r="201" s="1" customFormat="1" ht="5.25" customHeight="1">
      <c r="B201" s="292"/>
      <c r="C201" s="287"/>
      <c r="D201" s="287"/>
      <c r="E201" s="287"/>
      <c r="F201" s="287"/>
      <c r="G201" s="313"/>
      <c r="H201" s="287"/>
      <c r="I201" s="287"/>
      <c r="J201" s="287"/>
      <c r="K201" s="315"/>
    </row>
    <row r="202" s="1" customFormat="1" ht="15" customHeight="1">
      <c r="B202" s="292"/>
      <c r="C202" s="267" t="s">
        <v>858</v>
      </c>
      <c r="D202" s="267"/>
      <c r="E202" s="267"/>
      <c r="F202" s="290" t="s">
        <v>43</v>
      </c>
      <c r="G202" s="267"/>
      <c r="H202" s="267" t="s">
        <v>869</v>
      </c>
      <c r="I202" s="267"/>
      <c r="J202" s="267"/>
      <c r="K202" s="315"/>
    </row>
    <row r="203" s="1" customFormat="1" ht="15" customHeight="1">
      <c r="B203" s="292"/>
      <c r="C203" s="267"/>
      <c r="D203" s="267"/>
      <c r="E203" s="267"/>
      <c r="F203" s="290" t="s">
        <v>44</v>
      </c>
      <c r="G203" s="267"/>
      <c r="H203" s="267" t="s">
        <v>870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47</v>
      </c>
      <c r="G204" s="267"/>
      <c r="H204" s="267" t="s">
        <v>871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45</v>
      </c>
      <c r="G205" s="267"/>
      <c r="H205" s="267" t="s">
        <v>872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46</v>
      </c>
      <c r="G206" s="267"/>
      <c r="H206" s="267" t="s">
        <v>873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/>
      <c r="G207" s="267"/>
      <c r="H207" s="267"/>
      <c r="I207" s="267"/>
      <c r="J207" s="267"/>
      <c r="K207" s="315"/>
    </row>
    <row r="208" s="1" customFormat="1" ht="15" customHeight="1">
      <c r="B208" s="292"/>
      <c r="C208" s="267" t="s">
        <v>814</v>
      </c>
      <c r="D208" s="267"/>
      <c r="E208" s="267"/>
      <c r="F208" s="290" t="s">
        <v>76</v>
      </c>
      <c r="G208" s="267"/>
      <c r="H208" s="267" t="s">
        <v>874</v>
      </c>
      <c r="I208" s="267"/>
      <c r="J208" s="267"/>
      <c r="K208" s="315"/>
    </row>
    <row r="209" s="1" customFormat="1" ht="15" customHeight="1">
      <c r="B209" s="292"/>
      <c r="C209" s="267"/>
      <c r="D209" s="267"/>
      <c r="E209" s="267"/>
      <c r="F209" s="290" t="s">
        <v>709</v>
      </c>
      <c r="G209" s="267"/>
      <c r="H209" s="267" t="s">
        <v>710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707</v>
      </c>
      <c r="G210" s="267"/>
      <c r="H210" s="267" t="s">
        <v>875</v>
      </c>
      <c r="I210" s="267"/>
      <c r="J210" s="267"/>
      <c r="K210" s="315"/>
    </row>
    <row r="211" s="1" customFormat="1" ht="15" customHeight="1">
      <c r="B211" s="333"/>
      <c r="C211" s="267"/>
      <c r="D211" s="267"/>
      <c r="E211" s="267"/>
      <c r="F211" s="290" t="s">
        <v>711</v>
      </c>
      <c r="G211" s="328"/>
      <c r="H211" s="319" t="s">
        <v>712</v>
      </c>
      <c r="I211" s="319"/>
      <c r="J211" s="319"/>
      <c r="K211" s="334"/>
    </row>
    <row r="212" s="1" customFormat="1" ht="15" customHeight="1">
      <c r="B212" s="333"/>
      <c r="C212" s="267"/>
      <c r="D212" s="267"/>
      <c r="E212" s="267"/>
      <c r="F212" s="290" t="s">
        <v>713</v>
      </c>
      <c r="G212" s="328"/>
      <c r="H212" s="319" t="s">
        <v>876</v>
      </c>
      <c r="I212" s="319"/>
      <c r="J212" s="319"/>
      <c r="K212" s="334"/>
    </row>
    <row r="213" s="1" customFormat="1" ht="15" customHeight="1">
      <c r="B213" s="333"/>
      <c r="C213" s="267"/>
      <c r="D213" s="267"/>
      <c r="E213" s="267"/>
      <c r="F213" s="290"/>
      <c r="G213" s="328"/>
      <c r="H213" s="319"/>
      <c r="I213" s="319"/>
      <c r="J213" s="319"/>
      <c r="K213" s="334"/>
    </row>
    <row r="214" s="1" customFormat="1" ht="15" customHeight="1">
      <c r="B214" s="333"/>
      <c r="C214" s="267" t="s">
        <v>838</v>
      </c>
      <c r="D214" s="267"/>
      <c r="E214" s="267"/>
      <c r="F214" s="290">
        <v>1</v>
      </c>
      <c r="G214" s="328"/>
      <c r="H214" s="319" t="s">
        <v>877</v>
      </c>
      <c r="I214" s="319"/>
      <c r="J214" s="319"/>
      <c r="K214" s="334"/>
    </row>
    <row r="215" s="1" customFormat="1" ht="15" customHeight="1">
      <c r="B215" s="333"/>
      <c r="C215" s="267"/>
      <c r="D215" s="267"/>
      <c r="E215" s="267"/>
      <c r="F215" s="290">
        <v>2</v>
      </c>
      <c r="G215" s="328"/>
      <c r="H215" s="319" t="s">
        <v>878</v>
      </c>
      <c r="I215" s="319"/>
      <c r="J215" s="319"/>
      <c r="K215" s="334"/>
    </row>
    <row r="216" s="1" customFormat="1" ht="15" customHeight="1">
      <c r="B216" s="333"/>
      <c r="C216" s="267"/>
      <c r="D216" s="267"/>
      <c r="E216" s="267"/>
      <c r="F216" s="290">
        <v>3</v>
      </c>
      <c r="G216" s="328"/>
      <c r="H216" s="319" t="s">
        <v>879</v>
      </c>
      <c r="I216" s="319"/>
      <c r="J216" s="319"/>
      <c r="K216" s="334"/>
    </row>
    <row r="217" s="1" customFormat="1" ht="15" customHeight="1">
      <c r="B217" s="333"/>
      <c r="C217" s="267"/>
      <c r="D217" s="267"/>
      <c r="E217" s="267"/>
      <c r="F217" s="290">
        <v>4</v>
      </c>
      <c r="G217" s="328"/>
      <c r="H217" s="319" t="s">
        <v>880</v>
      </c>
      <c r="I217" s="319"/>
      <c r="J217" s="319"/>
      <c r="K217" s="334"/>
    </row>
    <row r="218" s="1" customFormat="1" ht="12.75" customHeight="1">
      <c r="B218" s="335"/>
      <c r="C218" s="336"/>
      <c r="D218" s="336"/>
      <c r="E218" s="336"/>
      <c r="F218" s="336"/>
      <c r="G218" s="336"/>
      <c r="H218" s="336"/>
      <c r="I218" s="336"/>
      <c r="J218" s="336"/>
      <c r="K218" s="33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x-PC\x</dc:creator>
  <cp:lastModifiedBy>x-PC\x</cp:lastModifiedBy>
  <dcterms:created xsi:type="dcterms:W3CDTF">2022-02-08T07:53:53Z</dcterms:created>
  <dcterms:modified xsi:type="dcterms:W3CDTF">2022-02-08T07:53:58Z</dcterms:modified>
</cp:coreProperties>
</file>